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ukeboyle/Desktop/"/>
    </mc:Choice>
  </mc:AlternateContent>
  <xr:revisionPtr revIDLastSave="0" documentId="8_{200172E8-C8E7-F349-A44B-6A37F09F34D5}" xr6:coauthVersionLast="32" xr6:coauthVersionMax="32" xr10:uidLastSave="{00000000-0000-0000-0000-000000000000}"/>
  <bookViews>
    <workbookView xWindow="0" yWindow="460" windowWidth="25600" windowHeight="14180" tabRatio="500" xr2:uid="{00000000-000D-0000-FFFF-FFFF00000000}"/>
  </bookViews>
  <sheets>
    <sheet name="LEASE LENGTH INPUT OUTPUT SHEET" sheetId="9" r:id="rId1"/>
    <sheet name="Rental on Value" sheetId="3" r:id="rId2"/>
    <sheet name="Dynamic - Rental on Value 99 yr" sheetId="7" r:id="rId3"/>
    <sheet name="Rental on Turnover" sheetId="10" r:id="rId4"/>
    <sheet name="Dynamic - Rental on Turnover 99" sheetId="11" r:id="rId5"/>
    <sheet name="Comments" sheetId="5" state="hidden" r:id="rId6"/>
    <sheet name="Rate Build Up" sheetId="6" state="hidden" r:id="rId7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8" i="10" l="1"/>
  <c r="C42" i="10"/>
  <c r="C68" i="3"/>
  <c r="C42" i="3"/>
  <c r="B7" i="11"/>
  <c r="B7" i="10"/>
  <c r="B7" i="7"/>
  <c r="B7" i="3"/>
  <c r="C62" i="10"/>
  <c r="C61" i="10"/>
  <c r="C60" i="10"/>
  <c r="C55" i="10"/>
  <c r="C31" i="10"/>
  <c r="C13" i="10"/>
  <c r="C12" i="10"/>
  <c r="D12" i="10" s="1"/>
  <c r="C23" i="10"/>
  <c r="C11" i="10"/>
  <c r="D11" i="10" s="1"/>
  <c r="E25" i="10" s="1"/>
  <c r="C98" i="10" s="1"/>
  <c r="C15" i="10"/>
  <c r="C32" i="10"/>
  <c r="C40" i="10"/>
  <c r="C14" i="10"/>
  <c r="C17" i="10"/>
  <c r="C33" i="10"/>
  <c r="C53" i="10"/>
  <c r="C54" i="10"/>
  <c r="C41" i="10"/>
  <c r="C50" i="10"/>
  <c r="C43" i="10"/>
  <c r="E43" i="10" s="1"/>
  <c r="C45" i="10"/>
  <c r="C44" i="10"/>
  <c r="C46" i="10"/>
  <c r="C24" i="3"/>
  <c r="C23" i="3"/>
  <c r="C11" i="3"/>
  <c r="C31" i="3"/>
  <c r="C13" i="3"/>
  <c r="C12" i="3"/>
  <c r="C15" i="3"/>
  <c r="C32" i="3"/>
  <c r="C40" i="3"/>
  <c r="C14" i="3"/>
  <c r="C17" i="3"/>
  <c r="C33" i="3"/>
  <c r="C27" i="3"/>
  <c r="C26" i="3"/>
  <c r="C55" i="3"/>
  <c r="C48" i="10"/>
  <c r="C49" i="10"/>
  <c r="C63" i="10"/>
  <c r="C37" i="10"/>
  <c r="C36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C24" i="10"/>
  <c r="C96" i="10"/>
  <c r="C61" i="7"/>
  <c r="C62" i="7"/>
  <c r="C60" i="7"/>
  <c r="C55" i="7"/>
  <c r="C31" i="7"/>
  <c r="C13" i="7"/>
  <c r="C12" i="7"/>
  <c r="D12" i="7" s="1"/>
  <c r="C23" i="7"/>
  <c r="C11" i="7"/>
  <c r="D11" i="7" s="1"/>
  <c r="E25" i="7" s="1"/>
  <c r="C15" i="7"/>
  <c r="C32" i="7"/>
  <c r="C40" i="7"/>
  <c r="C14" i="7"/>
  <c r="C17" i="7"/>
  <c r="C33" i="7"/>
  <c r="C53" i="7"/>
  <c r="C54" i="7"/>
  <c r="C42" i="7"/>
  <c r="C41" i="7"/>
  <c r="C48" i="7"/>
  <c r="C49" i="7"/>
  <c r="C50" i="7"/>
  <c r="C43" i="7"/>
  <c r="C45" i="7"/>
  <c r="C44" i="7"/>
  <c r="C46" i="7"/>
  <c r="C26" i="7"/>
  <c r="C27" i="7"/>
  <c r="C24" i="7"/>
  <c r="E27" i="7"/>
  <c r="C37" i="7"/>
  <c r="C36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AK82" i="7"/>
  <c r="AL82" i="7"/>
  <c r="AM82" i="7"/>
  <c r="AN82" i="7"/>
  <c r="AO82" i="7"/>
  <c r="AP82" i="7"/>
  <c r="AQ82" i="7"/>
  <c r="AR82" i="7"/>
  <c r="AS82" i="7"/>
  <c r="AT82" i="7"/>
  <c r="AU82" i="7"/>
  <c r="AV82" i="7"/>
  <c r="AW82" i="7"/>
  <c r="AX82" i="7"/>
  <c r="AY82" i="7"/>
  <c r="AZ82" i="7"/>
  <c r="BA82" i="7"/>
  <c r="BB82" i="7"/>
  <c r="BC82" i="7"/>
  <c r="BD82" i="7"/>
  <c r="BE82" i="7"/>
  <c r="BF82" i="7"/>
  <c r="BG82" i="7"/>
  <c r="BH82" i="7"/>
  <c r="BI82" i="7"/>
  <c r="BJ82" i="7"/>
  <c r="BK82" i="7"/>
  <c r="BL82" i="7"/>
  <c r="BM82" i="7"/>
  <c r="BN82" i="7"/>
  <c r="BO82" i="7"/>
  <c r="BP82" i="7"/>
  <c r="BQ82" i="7"/>
  <c r="BR82" i="7"/>
  <c r="BS82" i="7"/>
  <c r="BT82" i="7"/>
  <c r="BU82" i="7"/>
  <c r="BV82" i="7"/>
  <c r="BW82" i="7"/>
  <c r="BX82" i="7"/>
  <c r="BY82" i="7"/>
  <c r="BZ82" i="7"/>
  <c r="CA82" i="7"/>
  <c r="CB82" i="7"/>
  <c r="CC82" i="7"/>
  <c r="CD82" i="7"/>
  <c r="CE82" i="7"/>
  <c r="CF82" i="7"/>
  <c r="CG82" i="7"/>
  <c r="CH82" i="7"/>
  <c r="CI82" i="7"/>
  <c r="CJ82" i="7"/>
  <c r="CK82" i="7"/>
  <c r="CL82" i="7"/>
  <c r="CM82" i="7"/>
  <c r="CN82" i="7"/>
  <c r="CO82" i="7"/>
  <c r="CP82" i="7"/>
  <c r="CQ82" i="7"/>
  <c r="CR82" i="7"/>
  <c r="CS82" i="7"/>
  <c r="CT82" i="7"/>
  <c r="CU82" i="7"/>
  <c r="CV82" i="7"/>
  <c r="CW82" i="7"/>
  <c r="CX82" i="7"/>
  <c r="CY83" i="7"/>
  <c r="C63" i="7"/>
  <c r="CY84" i="7"/>
  <c r="CY85" i="7" s="1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AK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AX80" i="7"/>
  <c r="AY80" i="7"/>
  <c r="AZ80" i="7"/>
  <c r="BA80" i="7"/>
  <c r="BB80" i="7"/>
  <c r="BC80" i="7"/>
  <c r="BD80" i="7"/>
  <c r="BE80" i="7"/>
  <c r="BF80" i="7"/>
  <c r="BG80" i="7"/>
  <c r="BH80" i="7"/>
  <c r="BI80" i="7"/>
  <c r="BJ80" i="7"/>
  <c r="BK80" i="7"/>
  <c r="BL80" i="7"/>
  <c r="BM80" i="7"/>
  <c r="BN80" i="7"/>
  <c r="BO80" i="7"/>
  <c r="BP80" i="7"/>
  <c r="BQ80" i="7"/>
  <c r="BR80" i="7"/>
  <c r="BS80" i="7"/>
  <c r="BT80" i="7"/>
  <c r="BU80" i="7"/>
  <c r="BV80" i="7"/>
  <c r="BW80" i="7"/>
  <c r="BX80" i="7"/>
  <c r="BY80" i="7"/>
  <c r="BZ80" i="7"/>
  <c r="CA80" i="7"/>
  <c r="CB80" i="7"/>
  <c r="CC80" i="7"/>
  <c r="CD80" i="7"/>
  <c r="CE80" i="7"/>
  <c r="CF80" i="7"/>
  <c r="CG80" i="7"/>
  <c r="CH80" i="7"/>
  <c r="CI80" i="7"/>
  <c r="CJ80" i="7"/>
  <c r="CK80" i="7"/>
  <c r="CL80" i="7"/>
  <c r="CM80" i="7"/>
  <c r="CN80" i="7"/>
  <c r="CO80" i="7"/>
  <c r="CP80" i="7"/>
  <c r="CQ80" i="7"/>
  <c r="CR80" i="7"/>
  <c r="CS80" i="7"/>
  <c r="CT80" i="7"/>
  <c r="CU80" i="7"/>
  <c r="CV80" i="7"/>
  <c r="CW80" i="7"/>
  <c r="CX80" i="7"/>
  <c r="CY81" i="7"/>
  <c r="C41" i="11"/>
  <c r="C40" i="11"/>
  <c r="C13" i="11"/>
  <c r="C12" i="11"/>
  <c r="D12" i="11" s="1"/>
  <c r="C23" i="11"/>
  <c r="C11" i="11"/>
  <c r="D11" i="11" s="1"/>
  <c r="C42" i="11"/>
  <c r="C55" i="11"/>
  <c r="C50" i="11"/>
  <c r="C43" i="11"/>
  <c r="C17" i="11"/>
  <c r="C45" i="11"/>
  <c r="C44" i="11"/>
  <c r="C14" i="11"/>
  <c r="C46" i="11"/>
  <c r="C48" i="11"/>
  <c r="C49" i="11"/>
  <c r="C62" i="11"/>
  <c r="C61" i="11"/>
  <c r="C60" i="11"/>
  <c r="C58" i="11"/>
  <c r="C31" i="11"/>
  <c r="C15" i="11"/>
  <c r="C32" i="11"/>
  <c r="C33" i="11"/>
  <c r="C53" i="11"/>
  <c r="C54" i="11"/>
  <c r="C57" i="11"/>
  <c r="C56" i="11"/>
  <c r="C37" i="11"/>
  <c r="C36" i="11"/>
  <c r="N81" i="11"/>
  <c r="P81" i="11"/>
  <c r="Q81" i="11"/>
  <c r="R81" i="11"/>
  <c r="S81" i="11"/>
  <c r="T81" i="11"/>
  <c r="U81" i="11"/>
  <c r="V81" i="11"/>
  <c r="W81" i="11"/>
  <c r="X81" i="11"/>
  <c r="Y81" i="11"/>
  <c r="Z81" i="11"/>
  <c r="AA81" i="11"/>
  <c r="AB81" i="11"/>
  <c r="AC81" i="11"/>
  <c r="AD81" i="11"/>
  <c r="AE81" i="11"/>
  <c r="AF81" i="11"/>
  <c r="AG81" i="11"/>
  <c r="AH81" i="11"/>
  <c r="AI81" i="11"/>
  <c r="AJ81" i="11"/>
  <c r="AK81" i="11"/>
  <c r="AL81" i="11"/>
  <c r="AM81" i="11"/>
  <c r="AN81" i="11"/>
  <c r="AO81" i="11"/>
  <c r="AP81" i="11"/>
  <c r="AQ81" i="11"/>
  <c r="AR81" i="11"/>
  <c r="AS81" i="11"/>
  <c r="AT81" i="11"/>
  <c r="AU81" i="11"/>
  <c r="AV81" i="11"/>
  <c r="AW81" i="11"/>
  <c r="AX81" i="11"/>
  <c r="AY81" i="11"/>
  <c r="AZ81" i="11"/>
  <c r="BA81" i="11"/>
  <c r="BB81" i="11"/>
  <c r="BC81" i="11"/>
  <c r="BD81" i="11"/>
  <c r="BE81" i="11"/>
  <c r="BF81" i="11"/>
  <c r="BG81" i="11"/>
  <c r="BH81" i="11"/>
  <c r="BI81" i="11"/>
  <c r="BJ81" i="11"/>
  <c r="BK81" i="11"/>
  <c r="BL81" i="11"/>
  <c r="BM81" i="11"/>
  <c r="BN81" i="11"/>
  <c r="BO81" i="11"/>
  <c r="BP81" i="11"/>
  <c r="BQ81" i="11"/>
  <c r="BR81" i="11"/>
  <c r="BS81" i="11"/>
  <c r="BT81" i="11"/>
  <c r="BU81" i="11"/>
  <c r="BV81" i="11"/>
  <c r="BW81" i="11"/>
  <c r="BX81" i="11"/>
  <c r="BY81" i="11"/>
  <c r="BZ81" i="11"/>
  <c r="CA81" i="11"/>
  <c r="CB81" i="11"/>
  <c r="CC81" i="11"/>
  <c r="CD81" i="11"/>
  <c r="CE81" i="11"/>
  <c r="CF81" i="11"/>
  <c r="CG81" i="11"/>
  <c r="CH81" i="11"/>
  <c r="CI81" i="11"/>
  <c r="CJ81" i="11"/>
  <c r="CK81" i="11"/>
  <c r="CL81" i="11"/>
  <c r="CM81" i="11"/>
  <c r="CN81" i="11"/>
  <c r="CO81" i="11"/>
  <c r="CP81" i="11"/>
  <c r="CQ81" i="11"/>
  <c r="CR81" i="11"/>
  <c r="CS81" i="11"/>
  <c r="CT81" i="11"/>
  <c r="CU81" i="11"/>
  <c r="CV81" i="11"/>
  <c r="CW81" i="11"/>
  <c r="CX81" i="11"/>
  <c r="C63" i="11"/>
  <c r="C16" i="11"/>
  <c r="C16" i="10"/>
  <c r="C16" i="7"/>
  <c r="C16" i="3"/>
  <c r="C65" i="7"/>
  <c r="O83" i="11"/>
  <c r="Q83" i="11"/>
  <c r="S83" i="11"/>
  <c r="U83" i="11"/>
  <c r="W83" i="11"/>
  <c r="Y83" i="11"/>
  <c r="AA83" i="11"/>
  <c r="AC83" i="11"/>
  <c r="AE83" i="11"/>
  <c r="AG83" i="11"/>
  <c r="AI83" i="11"/>
  <c r="AK83" i="11"/>
  <c r="AM83" i="11"/>
  <c r="AO83" i="11"/>
  <c r="AQ83" i="11"/>
  <c r="AS83" i="11"/>
  <c r="AU83" i="11"/>
  <c r="AW83" i="11"/>
  <c r="AY83" i="11"/>
  <c r="AZ83" i="11"/>
  <c r="BB83" i="11"/>
  <c r="BD83" i="11"/>
  <c r="BF83" i="11"/>
  <c r="BH83" i="11"/>
  <c r="BJ83" i="11"/>
  <c r="BL83" i="11"/>
  <c r="BN83" i="11"/>
  <c r="BP83" i="11"/>
  <c r="BR83" i="11"/>
  <c r="BT83" i="11"/>
  <c r="BV83" i="11"/>
  <c r="BX83" i="11"/>
  <c r="BZ83" i="11"/>
  <c r="CB83" i="11"/>
  <c r="CD83" i="11"/>
  <c r="CF83" i="11"/>
  <c r="CH83" i="11"/>
  <c r="CJ83" i="11"/>
  <c r="CL83" i="11"/>
  <c r="CN83" i="11"/>
  <c r="CP83" i="11"/>
  <c r="CR83" i="11"/>
  <c r="CT83" i="11"/>
  <c r="CV83" i="11"/>
  <c r="CX83" i="11"/>
  <c r="C65" i="11"/>
  <c r="C24" i="11"/>
  <c r="E25" i="11"/>
  <c r="C99" i="11" s="1"/>
  <c r="N83" i="11"/>
  <c r="P83" i="11"/>
  <c r="R83" i="11"/>
  <c r="T83" i="11"/>
  <c r="V83" i="11"/>
  <c r="X83" i="11"/>
  <c r="Z83" i="11"/>
  <c r="AB83" i="11"/>
  <c r="AD83" i="11"/>
  <c r="AF83" i="11"/>
  <c r="AH83" i="11"/>
  <c r="AJ83" i="11"/>
  <c r="AL83" i="11"/>
  <c r="AN83" i="11"/>
  <c r="AP83" i="11"/>
  <c r="AR83" i="11"/>
  <c r="AT83" i="11"/>
  <c r="AV83" i="11"/>
  <c r="AX83" i="11"/>
  <c r="BA83" i="11"/>
  <c r="BC83" i="11"/>
  <c r="BE83" i="11"/>
  <c r="BG83" i="11"/>
  <c r="BI83" i="11"/>
  <c r="BK83" i="11"/>
  <c r="BM83" i="11"/>
  <c r="BO83" i="11"/>
  <c r="BQ83" i="11"/>
  <c r="BS83" i="11"/>
  <c r="BU83" i="11"/>
  <c r="BW83" i="11"/>
  <c r="BY83" i="11"/>
  <c r="CA83" i="11"/>
  <c r="CC83" i="11"/>
  <c r="CE83" i="11"/>
  <c r="CG83" i="11"/>
  <c r="CI83" i="11"/>
  <c r="CK83" i="11"/>
  <c r="CM83" i="11"/>
  <c r="CO83" i="11"/>
  <c r="CQ83" i="11"/>
  <c r="CS83" i="11"/>
  <c r="CU83" i="11"/>
  <c r="CW83" i="11"/>
  <c r="C101" i="11"/>
  <c r="C203" i="11" s="1"/>
  <c r="C202" i="11"/>
  <c r="C201" i="11"/>
  <c r="C200" i="11"/>
  <c r="C199" i="11"/>
  <c r="C198" i="11"/>
  <c r="C197" i="11"/>
  <c r="C196" i="11"/>
  <c r="C195" i="11"/>
  <c r="C194" i="11"/>
  <c r="C193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5" i="11"/>
  <c r="C136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8" i="11"/>
  <c r="C107" i="11"/>
  <c r="C109" i="11"/>
  <c r="C170" i="11"/>
  <c r="C192" i="11"/>
  <c r="C27" i="11"/>
  <c r="E27" i="11" s="1"/>
  <c r="E29" i="11" s="1"/>
  <c r="C26" i="11"/>
  <c r="AW83" i="10"/>
  <c r="AY83" i="10"/>
  <c r="AZ83" i="10"/>
  <c r="BB83" i="10"/>
  <c r="BD83" i="10"/>
  <c r="BF83" i="10"/>
  <c r="BH83" i="10"/>
  <c r="BJ83" i="10"/>
  <c r="BL83" i="10"/>
  <c r="BN83" i="10"/>
  <c r="BP83" i="10"/>
  <c r="BR83" i="10"/>
  <c r="BT83" i="10"/>
  <c r="BV83" i="10"/>
  <c r="BX83" i="10"/>
  <c r="BZ83" i="10"/>
  <c r="CB83" i="10"/>
  <c r="CD83" i="10"/>
  <c r="CF83" i="10"/>
  <c r="CH83" i="10"/>
  <c r="CJ83" i="10"/>
  <c r="CL83" i="10"/>
  <c r="CN83" i="10"/>
  <c r="CP83" i="10"/>
  <c r="CR83" i="10"/>
  <c r="CT83" i="10"/>
  <c r="CV83" i="10"/>
  <c r="CX83" i="10"/>
  <c r="C65" i="10"/>
  <c r="AX83" i="10"/>
  <c r="C98" i="7"/>
  <c r="C27" i="10"/>
  <c r="E27" i="10" s="1"/>
  <c r="C26" i="10"/>
  <c r="BA83" i="10"/>
  <c r="BC83" i="10"/>
  <c r="BE83" i="10"/>
  <c r="BG83" i="10"/>
  <c r="BI83" i="10"/>
  <c r="BK83" i="10"/>
  <c r="BM83" i="10"/>
  <c r="BO83" i="10"/>
  <c r="BQ83" i="10"/>
  <c r="BS83" i="10"/>
  <c r="BU83" i="10"/>
  <c r="BW83" i="10"/>
  <c r="BY83" i="10"/>
  <c r="CA83" i="10"/>
  <c r="CC83" i="10"/>
  <c r="CE83" i="10"/>
  <c r="CG83" i="10"/>
  <c r="CI83" i="10"/>
  <c r="CK83" i="10"/>
  <c r="CM83" i="10"/>
  <c r="CO83" i="10"/>
  <c r="CQ83" i="10"/>
  <c r="CS83" i="10"/>
  <c r="CU83" i="10"/>
  <c r="CW83" i="10"/>
  <c r="C100" i="7"/>
  <c r="C53" i="3"/>
  <c r="C54" i="3"/>
  <c r="C60" i="3"/>
  <c r="C56" i="3"/>
  <c r="C57" i="3"/>
  <c r="C58" i="3"/>
  <c r="C62" i="3"/>
  <c r="C61" i="3"/>
  <c r="C41" i="3"/>
  <c r="C48" i="3"/>
  <c r="C49" i="3"/>
  <c r="C50" i="3"/>
  <c r="C44" i="3"/>
  <c r="C45" i="3"/>
  <c r="C43" i="3"/>
  <c r="E43" i="3"/>
  <c r="C46" i="3"/>
  <c r="C63" i="3"/>
  <c r="C37" i="3"/>
  <c r="C36" i="3"/>
  <c r="Q82" i="3"/>
  <c r="U82" i="3"/>
  <c r="Y82" i="3"/>
  <c r="AC82" i="3"/>
  <c r="AG82" i="3"/>
  <c r="AK82" i="3"/>
  <c r="AO82" i="3"/>
  <c r="AS82" i="3"/>
  <c r="AW82" i="3"/>
  <c r="BA82" i="3"/>
  <c r="BE82" i="3"/>
  <c r="BI82" i="3"/>
  <c r="BM82" i="3"/>
  <c r="BQ82" i="3"/>
  <c r="BU82" i="3"/>
  <c r="BY82" i="3"/>
  <c r="CC82" i="3"/>
  <c r="CG82" i="3"/>
  <c r="CK82" i="3"/>
  <c r="CO82" i="3"/>
  <c r="CS82" i="3"/>
  <c r="CW82" i="3"/>
  <c r="C65" i="3"/>
  <c r="CY80" i="7"/>
  <c r="CY82" i="7"/>
  <c r="C59" i="9"/>
  <c r="C204" i="7"/>
  <c r="C205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6" i="6"/>
  <c r="C8" i="6"/>
  <c r="C15" i="6" s="1"/>
  <c r="C10" i="6"/>
  <c r="C12" i="6"/>
  <c r="E29" i="10" l="1"/>
  <c r="E43" i="7"/>
  <c r="E29" i="7"/>
  <c r="D77" i="7" s="1"/>
  <c r="E43" i="11"/>
  <c r="O80" i="3"/>
  <c r="T80" i="3"/>
  <c r="Y80" i="3"/>
  <c r="AD80" i="3"/>
  <c r="AI80" i="3"/>
  <c r="N80" i="3"/>
  <c r="S80" i="3"/>
  <c r="X80" i="3"/>
  <c r="AC80" i="3"/>
  <c r="Q80" i="3"/>
  <c r="R80" i="3"/>
  <c r="V80" i="3"/>
  <c r="W80" i="3"/>
  <c r="AA80" i="3"/>
  <c r="AB80" i="3"/>
  <c r="P80" i="3"/>
  <c r="AE80" i="3"/>
  <c r="AG80" i="3"/>
  <c r="AH80" i="3"/>
  <c r="AM80" i="3"/>
  <c r="AR80" i="3"/>
  <c r="AW80" i="3"/>
  <c r="BB80" i="3"/>
  <c r="BG80" i="3"/>
  <c r="BL80" i="3"/>
  <c r="BQ80" i="3"/>
  <c r="BV80" i="3"/>
  <c r="CA80" i="3"/>
  <c r="CF80" i="3"/>
  <c r="CK80" i="3"/>
  <c r="U80" i="3"/>
  <c r="AF80" i="3"/>
  <c r="AK80" i="3"/>
  <c r="AL80" i="3"/>
  <c r="AP80" i="3"/>
  <c r="AQ80" i="3"/>
  <c r="AU80" i="3"/>
  <c r="AV80" i="3"/>
  <c r="AZ80" i="3"/>
  <c r="BA80" i="3"/>
  <c r="BE80" i="3"/>
  <c r="BF80" i="3"/>
  <c r="BJ80" i="3"/>
  <c r="BK80" i="3"/>
  <c r="BO80" i="3"/>
  <c r="BP80" i="3"/>
  <c r="BT80" i="3"/>
  <c r="BU80" i="3"/>
  <c r="BY80" i="3"/>
  <c r="BZ80" i="3"/>
  <c r="CD80" i="3"/>
  <c r="CE80" i="3"/>
  <c r="CI80" i="3"/>
  <c r="CJ80" i="3"/>
  <c r="AJ80" i="3"/>
  <c r="AO80" i="3"/>
  <c r="AT80" i="3"/>
  <c r="AY80" i="3"/>
  <c r="BD80" i="3"/>
  <c r="BI80" i="3"/>
  <c r="BN80" i="3"/>
  <c r="Z80" i="3"/>
  <c r="AN80" i="3"/>
  <c r="AS80" i="3"/>
  <c r="AX80" i="3"/>
  <c r="BC80" i="3"/>
  <c r="BH80" i="3"/>
  <c r="BS80" i="3"/>
  <c r="BX80" i="3"/>
  <c r="CC80" i="3"/>
  <c r="CH80" i="3"/>
  <c r="CN80" i="3"/>
  <c r="CO80" i="3"/>
  <c r="CS80" i="3"/>
  <c r="CT80" i="3"/>
  <c r="CX80" i="3"/>
  <c r="CM80" i="3"/>
  <c r="CR80" i="3"/>
  <c r="CW80" i="3"/>
  <c r="CL80" i="3"/>
  <c r="CQ80" i="3"/>
  <c r="CV80" i="3"/>
  <c r="BM80" i="3"/>
  <c r="BW80" i="3"/>
  <c r="BR80" i="3"/>
  <c r="CP80" i="3"/>
  <c r="CG80" i="3"/>
  <c r="CB80" i="3"/>
  <c r="CU80" i="3"/>
  <c r="CV82" i="3"/>
  <c r="CR82" i="3"/>
  <c r="CN82" i="3"/>
  <c r="CJ82" i="3"/>
  <c r="CF82" i="3"/>
  <c r="CB82" i="3"/>
  <c r="BX82" i="3"/>
  <c r="BT82" i="3"/>
  <c r="BP82" i="3"/>
  <c r="BL82" i="3"/>
  <c r="BH82" i="3"/>
  <c r="BD82" i="3"/>
  <c r="AZ82" i="3"/>
  <c r="AV82" i="3"/>
  <c r="AR82" i="3"/>
  <c r="AN82" i="3"/>
  <c r="AJ82" i="3"/>
  <c r="AF82" i="3"/>
  <c r="AB82" i="3"/>
  <c r="X82" i="3"/>
  <c r="T82" i="3"/>
  <c r="P82" i="3"/>
  <c r="CU82" i="3"/>
  <c r="CQ82" i="3"/>
  <c r="CM82" i="3"/>
  <c r="CI82" i="3"/>
  <c r="CE82" i="3"/>
  <c r="CA82" i="3"/>
  <c r="BW82" i="3"/>
  <c r="BS82" i="3"/>
  <c r="BO82" i="3"/>
  <c r="BK82" i="3"/>
  <c r="BG82" i="3"/>
  <c r="BC82" i="3"/>
  <c r="AY82" i="3"/>
  <c r="AU82" i="3"/>
  <c r="AQ82" i="3"/>
  <c r="AM82" i="3"/>
  <c r="AI82" i="3"/>
  <c r="AE82" i="3"/>
  <c r="AA82" i="3"/>
  <c r="W82" i="3"/>
  <c r="S82" i="3"/>
  <c r="O82" i="3"/>
  <c r="CX82" i="3"/>
  <c r="CT82" i="3"/>
  <c r="CP82" i="3"/>
  <c r="CL82" i="3"/>
  <c r="CH82" i="3"/>
  <c r="CD82" i="3"/>
  <c r="BZ82" i="3"/>
  <c r="BV82" i="3"/>
  <c r="BR82" i="3"/>
  <c r="BN82" i="3"/>
  <c r="BJ82" i="3"/>
  <c r="BF82" i="3"/>
  <c r="BB82" i="3"/>
  <c r="AX82" i="3"/>
  <c r="AT82" i="3"/>
  <c r="AP82" i="3"/>
  <c r="AL82" i="3"/>
  <c r="AH82" i="3"/>
  <c r="AD82" i="3"/>
  <c r="Z82" i="3"/>
  <c r="V82" i="3"/>
  <c r="R82" i="3"/>
  <c r="N82" i="3"/>
  <c r="C204" i="11"/>
  <c r="C205" i="11"/>
  <c r="D17" i="7"/>
  <c r="D13" i="7"/>
  <c r="D31" i="7" s="1"/>
  <c r="E31" i="7" s="1"/>
  <c r="D17" i="11"/>
  <c r="D13" i="11"/>
  <c r="D31" i="11" s="1"/>
  <c r="C58" i="10"/>
  <c r="C56" i="10"/>
  <c r="C57" i="10"/>
  <c r="D11" i="3"/>
  <c r="E25" i="3" s="1"/>
  <c r="D12" i="3"/>
  <c r="D13" i="3" s="1"/>
  <c r="D31" i="3" s="1"/>
  <c r="E40" i="3" s="1"/>
  <c r="E41" i="3" s="1"/>
  <c r="D17" i="10"/>
  <c r="E32" i="10" s="1"/>
  <c r="D13" i="10"/>
  <c r="D31" i="10" s="1"/>
  <c r="E31" i="10" s="1"/>
  <c r="O81" i="11"/>
  <c r="E77" i="7"/>
  <c r="F77" i="7" s="1"/>
  <c r="G77" i="7" s="1"/>
  <c r="H77" i="7" s="1"/>
  <c r="I77" i="7" s="1"/>
  <c r="J77" i="7" s="1"/>
  <c r="K77" i="7" s="1"/>
  <c r="L77" i="7" s="1"/>
  <c r="M77" i="7" s="1"/>
  <c r="N77" i="7" s="1"/>
  <c r="O77" i="7" s="1"/>
  <c r="P77" i="7" s="1"/>
  <c r="Q77" i="7" s="1"/>
  <c r="R77" i="7" s="1"/>
  <c r="S77" i="7" s="1"/>
  <c r="T77" i="7" s="1"/>
  <c r="U77" i="7" s="1"/>
  <c r="V77" i="7" s="1"/>
  <c r="W77" i="7" s="1"/>
  <c r="X77" i="7" s="1"/>
  <c r="Y77" i="7" s="1"/>
  <c r="Z77" i="7" s="1"/>
  <c r="AA77" i="7" s="1"/>
  <c r="AB77" i="7" s="1"/>
  <c r="AC77" i="7" s="1"/>
  <c r="AD77" i="7" s="1"/>
  <c r="AE77" i="7" s="1"/>
  <c r="AF77" i="7" s="1"/>
  <c r="AG77" i="7" s="1"/>
  <c r="AH77" i="7" s="1"/>
  <c r="AI77" i="7" s="1"/>
  <c r="AJ77" i="7" s="1"/>
  <c r="AK77" i="7" s="1"/>
  <c r="AL77" i="7" s="1"/>
  <c r="AM77" i="7" s="1"/>
  <c r="AN77" i="7" s="1"/>
  <c r="AO77" i="7" s="1"/>
  <c r="AP77" i="7" s="1"/>
  <c r="AQ77" i="7" s="1"/>
  <c r="AR77" i="7" s="1"/>
  <c r="AS77" i="7" s="1"/>
  <c r="AT77" i="7" s="1"/>
  <c r="AU77" i="7" s="1"/>
  <c r="AV77" i="7" s="1"/>
  <c r="AW77" i="7" s="1"/>
  <c r="AX77" i="7" s="1"/>
  <c r="AY77" i="7" s="1"/>
  <c r="AZ77" i="7" s="1"/>
  <c r="BA77" i="7" s="1"/>
  <c r="BB77" i="7" s="1"/>
  <c r="BC77" i="7" s="1"/>
  <c r="BD77" i="7" s="1"/>
  <c r="BE77" i="7" s="1"/>
  <c r="BF77" i="7" s="1"/>
  <c r="BG77" i="7" s="1"/>
  <c r="BH77" i="7" s="1"/>
  <c r="BI77" i="7" s="1"/>
  <c r="BJ77" i="7" s="1"/>
  <c r="BK77" i="7" s="1"/>
  <c r="BL77" i="7" s="1"/>
  <c r="BM77" i="7" s="1"/>
  <c r="BN77" i="7" s="1"/>
  <c r="BO77" i="7" s="1"/>
  <c r="BP77" i="7" s="1"/>
  <c r="BQ77" i="7" s="1"/>
  <c r="BR77" i="7" s="1"/>
  <c r="BS77" i="7" s="1"/>
  <c r="BT77" i="7" s="1"/>
  <c r="BU77" i="7" s="1"/>
  <c r="BV77" i="7" s="1"/>
  <c r="BW77" i="7" s="1"/>
  <c r="BX77" i="7" s="1"/>
  <c r="BY77" i="7" s="1"/>
  <c r="BZ77" i="7" s="1"/>
  <c r="CA77" i="7" s="1"/>
  <c r="CB77" i="7" s="1"/>
  <c r="CC77" i="7" s="1"/>
  <c r="CD77" i="7" s="1"/>
  <c r="CE77" i="7" s="1"/>
  <c r="CF77" i="7" s="1"/>
  <c r="CG77" i="7" s="1"/>
  <c r="CH77" i="7" s="1"/>
  <c r="CI77" i="7" s="1"/>
  <c r="CJ77" i="7" s="1"/>
  <c r="CK77" i="7" s="1"/>
  <c r="CL77" i="7" s="1"/>
  <c r="CM77" i="7" s="1"/>
  <c r="CN77" i="7" s="1"/>
  <c r="CO77" i="7" s="1"/>
  <c r="CP77" i="7" s="1"/>
  <c r="CQ77" i="7" s="1"/>
  <c r="CR77" i="7" s="1"/>
  <c r="CS77" i="7" s="1"/>
  <c r="CT77" i="7" s="1"/>
  <c r="CU77" i="7" s="1"/>
  <c r="CV77" i="7" s="1"/>
  <c r="CW77" i="7" s="1"/>
  <c r="CX77" i="7" s="1"/>
  <c r="CY77" i="7" s="1"/>
  <c r="E40" i="7"/>
  <c r="C58" i="7"/>
  <c r="C56" i="7"/>
  <c r="C57" i="7"/>
  <c r="D17" i="3"/>
  <c r="N81" i="10"/>
  <c r="P81" i="10"/>
  <c r="W81" i="10"/>
  <c r="Y81" i="10"/>
  <c r="AA81" i="10"/>
  <c r="R81" i="10"/>
  <c r="T81" i="10"/>
  <c r="V81" i="10"/>
  <c r="O81" i="10"/>
  <c r="X81" i="10"/>
  <c r="Z81" i="10"/>
  <c r="AH81" i="10"/>
  <c r="AJ81" i="10"/>
  <c r="S81" i="10"/>
  <c r="AC81" i="10"/>
  <c r="AE81" i="10"/>
  <c r="AL81" i="10"/>
  <c r="Q81" i="10"/>
  <c r="AD81" i="10"/>
  <c r="AG81" i="10"/>
  <c r="AK81" i="10"/>
  <c r="AO81" i="10"/>
  <c r="AQ81" i="10"/>
  <c r="AS81" i="10"/>
  <c r="AU81" i="10"/>
  <c r="BB81" i="10"/>
  <c r="BD81" i="10"/>
  <c r="BK81" i="10"/>
  <c r="BM81" i="10"/>
  <c r="BO81" i="10"/>
  <c r="AB81" i="10"/>
  <c r="AN81" i="10"/>
  <c r="AW81" i="10"/>
  <c r="AY81" i="10"/>
  <c r="BF81" i="10"/>
  <c r="BH81" i="10"/>
  <c r="BJ81" i="10"/>
  <c r="BQ81" i="10"/>
  <c r="U81" i="10"/>
  <c r="AI81" i="10"/>
  <c r="AP81" i="10"/>
  <c r="AR81" i="10"/>
  <c r="AT81" i="10"/>
  <c r="BA81" i="10"/>
  <c r="BC81" i="10"/>
  <c r="BE81" i="10"/>
  <c r="AF81" i="10"/>
  <c r="AM81" i="10"/>
  <c r="AV81" i="10"/>
  <c r="AX81" i="10"/>
  <c r="BN81" i="10"/>
  <c r="BR81" i="10"/>
  <c r="BU81" i="10"/>
  <c r="CA81" i="10"/>
  <c r="CC81" i="10"/>
  <c r="CJ81" i="10"/>
  <c r="CL81" i="10"/>
  <c r="CN81" i="10"/>
  <c r="CU81" i="10"/>
  <c r="CW81" i="10"/>
  <c r="AZ81" i="10"/>
  <c r="BI81" i="10"/>
  <c r="BT81" i="10"/>
  <c r="BV81" i="10"/>
  <c r="BX81" i="10"/>
  <c r="CE81" i="10"/>
  <c r="CG81" i="10"/>
  <c r="CI81" i="10"/>
  <c r="CP81" i="10"/>
  <c r="CR81" i="10"/>
  <c r="BL81" i="10"/>
  <c r="BS81" i="10"/>
  <c r="BZ81" i="10"/>
  <c r="CB81" i="10"/>
  <c r="CD81" i="10"/>
  <c r="CK81" i="10"/>
  <c r="BG81" i="10"/>
  <c r="BP81" i="10"/>
  <c r="BW81" i="10"/>
  <c r="BY81" i="10"/>
  <c r="CF81" i="10"/>
  <c r="CH81" i="10"/>
  <c r="CO81" i="10"/>
  <c r="CS81" i="10"/>
  <c r="CX81" i="10"/>
  <c r="CM81" i="10"/>
  <c r="CV81" i="10"/>
  <c r="CQ81" i="10"/>
  <c r="CT81" i="10"/>
  <c r="D72" i="3" l="1"/>
  <c r="E50" i="3"/>
  <c r="D74" i="3" s="1"/>
  <c r="E74" i="3" s="1"/>
  <c r="F74" i="3" s="1"/>
  <c r="G74" i="3" s="1"/>
  <c r="H74" i="3" s="1"/>
  <c r="I74" i="3" s="1"/>
  <c r="J74" i="3" s="1"/>
  <c r="K74" i="3" s="1"/>
  <c r="L74" i="3" s="1"/>
  <c r="M74" i="3" s="1"/>
  <c r="N74" i="3" s="1"/>
  <c r="O74" i="3" s="1"/>
  <c r="P74" i="3" s="1"/>
  <c r="Q74" i="3" s="1"/>
  <c r="R74" i="3" s="1"/>
  <c r="S74" i="3" s="1"/>
  <c r="T74" i="3" s="1"/>
  <c r="U74" i="3" s="1"/>
  <c r="V74" i="3" s="1"/>
  <c r="W74" i="3" s="1"/>
  <c r="X74" i="3" s="1"/>
  <c r="Y74" i="3" s="1"/>
  <c r="Z74" i="3" s="1"/>
  <c r="AA74" i="3" s="1"/>
  <c r="AB74" i="3" s="1"/>
  <c r="AC74" i="3" s="1"/>
  <c r="AD74" i="3" s="1"/>
  <c r="AE74" i="3" s="1"/>
  <c r="AF74" i="3" s="1"/>
  <c r="AG74" i="3" s="1"/>
  <c r="AH74" i="3" s="1"/>
  <c r="AI74" i="3" s="1"/>
  <c r="AJ74" i="3" s="1"/>
  <c r="AK74" i="3" s="1"/>
  <c r="AL74" i="3" s="1"/>
  <c r="AM74" i="3" s="1"/>
  <c r="AN74" i="3" s="1"/>
  <c r="AO74" i="3" s="1"/>
  <c r="AP74" i="3" s="1"/>
  <c r="AQ74" i="3" s="1"/>
  <c r="AR74" i="3" s="1"/>
  <c r="AS74" i="3" s="1"/>
  <c r="AT74" i="3" s="1"/>
  <c r="AU74" i="3" s="1"/>
  <c r="AV74" i="3" s="1"/>
  <c r="AW74" i="3" s="1"/>
  <c r="AX74" i="3" s="1"/>
  <c r="AY74" i="3" s="1"/>
  <c r="AZ74" i="3" s="1"/>
  <c r="BA74" i="3" s="1"/>
  <c r="BB74" i="3" s="1"/>
  <c r="BC74" i="3" s="1"/>
  <c r="BD74" i="3" s="1"/>
  <c r="BE74" i="3" s="1"/>
  <c r="BF74" i="3" s="1"/>
  <c r="BG74" i="3" s="1"/>
  <c r="BH74" i="3" s="1"/>
  <c r="BI74" i="3" s="1"/>
  <c r="BJ74" i="3" s="1"/>
  <c r="BK74" i="3" s="1"/>
  <c r="BL74" i="3" s="1"/>
  <c r="BM74" i="3" s="1"/>
  <c r="BN74" i="3" s="1"/>
  <c r="BO74" i="3" s="1"/>
  <c r="BP74" i="3" s="1"/>
  <c r="BQ74" i="3" s="1"/>
  <c r="BR74" i="3" s="1"/>
  <c r="BS74" i="3" s="1"/>
  <c r="BT74" i="3" s="1"/>
  <c r="BU74" i="3" s="1"/>
  <c r="BV74" i="3" s="1"/>
  <c r="BW74" i="3" s="1"/>
  <c r="BX74" i="3" s="1"/>
  <c r="BY74" i="3" s="1"/>
  <c r="BZ74" i="3" s="1"/>
  <c r="CA74" i="3" s="1"/>
  <c r="CB74" i="3" s="1"/>
  <c r="CC74" i="3" s="1"/>
  <c r="CD74" i="3" s="1"/>
  <c r="CE74" i="3" s="1"/>
  <c r="CF74" i="3" s="1"/>
  <c r="CG74" i="3" s="1"/>
  <c r="CH74" i="3" s="1"/>
  <c r="CI74" i="3" s="1"/>
  <c r="CJ74" i="3" s="1"/>
  <c r="CK74" i="3" s="1"/>
  <c r="CL74" i="3" s="1"/>
  <c r="CM74" i="3" s="1"/>
  <c r="CN74" i="3" s="1"/>
  <c r="CO74" i="3" s="1"/>
  <c r="CP74" i="3" s="1"/>
  <c r="CQ74" i="3" s="1"/>
  <c r="CR74" i="3" s="1"/>
  <c r="CS74" i="3" s="1"/>
  <c r="CT74" i="3" s="1"/>
  <c r="CU74" i="3" s="1"/>
  <c r="CV74" i="3" s="1"/>
  <c r="CW74" i="3" s="1"/>
  <c r="CX74" i="3" s="1"/>
  <c r="CY74" i="3" s="1"/>
  <c r="D14" i="7"/>
  <c r="E48" i="7"/>
  <c r="D73" i="7" s="1"/>
  <c r="E73" i="7" s="1"/>
  <c r="F73" i="7" s="1"/>
  <c r="G73" i="7" s="1"/>
  <c r="H73" i="7" s="1"/>
  <c r="I73" i="7" s="1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W73" i="7" s="1"/>
  <c r="X73" i="7" s="1"/>
  <c r="Y73" i="7" s="1"/>
  <c r="Z73" i="7" s="1"/>
  <c r="AA73" i="7" s="1"/>
  <c r="AB73" i="7" s="1"/>
  <c r="AC73" i="7" s="1"/>
  <c r="AD73" i="7" s="1"/>
  <c r="AE73" i="7" s="1"/>
  <c r="AF73" i="7" s="1"/>
  <c r="AG73" i="7" s="1"/>
  <c r="AH73" i="7" s="1"/>
  <c r="AI73" i="7" s="1"/>
  <c r="AJ73" i="7" s="1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U73" i="7" s="1"/>
  <c r="AV73" i="7" s="1"/>
  <c r="AW73" i="7" s="1"/>
  <c r="AX73" i="7" s="1"/>
  <c r="AY73" i="7" s="1"/>
  <c r="AZ73" i="7" s="1"/>
  <c r="BA73" i="7" s="1"/>
  <c r="BB73" i="7" s="1"/>
  <c r="BC73" i="7" s="1"/>
  <c r="BD73" i="7" s="1"/>
  <c r="BE73" i="7" s="1"/>
  <c r="BF73" i="7" s="1"/>
  <c r="BG73" i="7" s="1"/>
  <c r="BH73" i="7" s="1"/>
  <c r="BI73" i="7" s="1"/>
  <c r="BJ73" i="7" s="1"/>
  <c r="BK73" i="7" s="1"/>
  <c r="BL73" i="7" s="1"/>
  <c r="BM73" i="7" s="1"/>
  <c r="BN73" i="7" s="1"/>
  <c r="BO73" i="7" s="1"/>
  <c r="BP73" i="7" s="1"/>
  <c r="BQ73" i="7" s="1"/>
  <c r="BR73" i="7" s="1"/>
  <c r="BS73" i="7" s="1"/>
  <c r="BT73" i="7" s="1"/>
  <c r="BU73" i="7" s="1"/>
  <c r="BV73" i="7" s="1"/>
  <c r="BW73" i="7" s="1"/>
  <c r="BX73" i="7" s="1"/>
  <c r="BY73" i="7" s="1"/>
  <c r="BZ73" i="7" s="1"/>
  <c r="CA73" i="7" s="1"/>
  <c r="CB73" i="7" s="1"/>
  <c r="CC73" i="7" s="1"/>
  <c r="CD73" i="7" s="1"/>
  <c r="CE73" i="7" s="1"/>
  <c r="CF73" i="7" s="1"/>
  <c r="CG73" i="7" s="1"/>
  <c r="CH73" i="7" s="1"/>
  <c r="CI73" i="7" s="1"/>
  <c r="CJ73" i="7" s="1"/>
  <c r="CK73" i="7" s="1"/>
  <c r="CL73" i="7" s="1"/>
  <c r="CM73" i="7" s="1"/>
  <c r="CN73" i="7" s="1"/>
  <c r="CO73" i="7" s="1"/>
  <c r="CP73" i="7" s="1"/>
  <c r="CQ73" i="7" s="1"/>
  <c r="CR73" i="7" s="1"/>
  <c r="CS73" i="7" s="1"/>
  <c r="CT73" i="7" s="1"/>
  <c r="CU73" i="7" s="1"/>
  <c r="CV73" i="7" s="1"/>
  <c r="CW73" i="7" s="1"/>
  <c r="CX73" i="7" s="1"/>
  <c r="CY73" i="7" s="1"/>
  <c r="E41" i="7"/>
  <c r="E27" i="3"/>
  <c r="E29" i="3" s="1"/>
  <c r="D77" i="3" s="1"/>
  <c r="E77" i="3" s="1"/>
  <c r="F77" i="3" s="1"/>
  <c r="G77" i="3" s="1"/>
  <c r="H77" i="3" s="1"/>
  <c r="I77" i="3" s="1"/>
  <c r="J77" i="3" s="1"/>
  <c r="K77" i="3" s="1"/>
  <c r="L77" i="3" s="1"/>
  <c r="M77" i="3" s="1"/>
  <c r="N77" i="3" s="1"/>
  <c r="O77" i="3" s="1"/>
  <c r="P77" i="3" s="1"/>
  <c r="Q77" i="3" s="1"/>
  <c r="R77" i="3" s="1"/>
  <c r="S77" i="3" s="1"/>
  <c r="T77" i="3" s="1"/>
  <c r="U77" i="3" s="1"/>
  <c r="V77" i="3" s="1"/>
  <c r="W77" i="3" s="1"/>
  <c r="X77" i="3" s="1"/>
  <c r="Y77" i="3" s="1"/>
  <c r="Z77" i="3" s="1"/>
  <c r="AA77" i="3" s="1"/>
  <c r="AB77" i="3" s="1"/>
  <c r="AC77" i="3" s="1"/>
  <c r="AD77" i="3" s="1"/>
  <c r="AE77" i="3" s="1"/>
  <c r="AF77" i="3" s="1"/>
  <c r="AG77" i="3" s="1"/>
  <c r="AH77" i="3" s="1"/>
  <c r="AI77" i="3" s="1"/>
  <c r="AJ77" i="3" s="1"/>
  <c r="AK77" i="3" s="1"/>
  <c r="AL77" i="3" s="1"/>
  <c r="AM77" i="3" s="1"/>
  <c r="AN77" i="3" s="1"/>
  <c r="AO77" i="3" s="1"/>
  <c r="AP77" i="3" s="1"/>
  <c r="AQ77" i="3" s="1"/>
  <c r="AR77" i="3" s="1"/>
  <c r="AS77" i="3" s="1"/>
  <c r="AT77" i="3" s="1"/>
  <c r="AU77" i="3" s="1"/>
  <c r="AV77" i="3" s="1"/>
  <c r="AW77" i="3" s="1"/>
  <c r="AX77" i="3" s="1"/>
  <c r="AY77" i="3" s="1"/>
  <c r="AZ77" i="3" s="1"/>
  <c r="BA77" i="3" s="1"/>
  <c r="BB77" i="3" s="1"/>
  <c r="BC77" i="3" s="1"/>
  <c r="BD77" i="3" s="1"/>
  <c r="BE77" i="3" s="1"/>
  <c r="BF77" i="3" s="1"/>
  <c r="BG77" i="3" s="1"/>
  <c r="BH77" i="3" s="1"/>
  <c r="BI77" i="3" s="1"/>
  <c r="BJ77" i="3" s="1"/>
  <c r="BK77" i="3" s="1"/>
  <c r="BL77" i="3" s="1"/>
  <c r="BM77" i="3" s="1"/>
  <c r="BN77" i="3" s="1"/>
  <c r="BO77" i="3" s="1"/>
  <c r="BP77" i="3" s="1"/>
  <c r="BQ77" i="3" s="1"/>
  <c r="BR77" i="3" s="1"/>
  <c r="BS77" i="3" s="1"/>
  <c r="BT77" i="3" s="1"/>
  <c r="BU77" i="3" s="1"/>
  <c r="BV77" i="3" s="1"/>
  <c r="BW77" i="3" s="1"/>
  <c r="BX77" i="3" s="1"/>
  <c r="BY77" i="3" s="1"/>
  <c r="BZ77" i="3" s="1"/>
  <c r="CA77" i="3" s="1"/>
  <c r="CB77" i="3" s="1"/>
  <c r="CC77" i="3" s="1"/>
  <c r="CD77" i="3" s="1"/>
  <c r="CE77" i="3" s="1"/>
  <c r="CF77" i="3" s="1"/>
  <c r="CG77" i="3" s="1"/>
  <c r="CH77" i="3" s="1"/>
  <c r="CI77" i="3" s="1"/>
  <c r="CJ77" i="3" s="1"/>
  <c r="CK77" i="3" s="1"/>
  <c r="CL77" i="3" s="1"/>
  <c r="CM77" i="3" s="1"/>
  <c r="CN77" i="3" s="1"/>
  <c r="CO77" i="3" s="1"/>
  <c r="CP77" i="3" s="1"/>
  <c r="CQ77" i="3" s="1"/>
  <c r="CR77" i="3" s="1"/>
  <c r="CS77" i="3" s="1"/>
  <c r="CT77" i="3" s="1"/>
  <c r="CU77" i="3" s="1"/>
  <c r="CV77" i="3" s="1"/>
  <c r="CW77" i="3" s="1"/>
  <c r="CX77" i="3" s="1"/>
  <c r="CY77" i="3" s="1"/>
  <c r="C95" i="3"/>
  <c r="C97" i="3"/>
  <c r="E40" i="11"/>
  <c r="E31" i="11"/>
  <c r="E32" i="3"/>
  <c r="D14" i="3"/>
  <c r="E48" i="3"/>
  <c r="D73" i="3" s="1"/>
  <c r="E73" i="3" s="1"/>
  <c r="F73" i="3" s="1"/>
  <c r="G73" i="3" s="1"/>
  <c r="H73" i="3" s="1"/>
  <c r="I73" i="3" s="1"/>
  <c r="J73" i="3" s="1"/>
  <c r="K73" i="3" s="1"/>
  <c r="L73" i="3" s="1"/>
  <c r="M73" i="3" s="1"/>
  <c r="N73" i="3" s="1"/>
  <c r="O73" i="3" s="1"/>
  <c r="P73" i="3" s="1"/>
  <c r="Q73" i="3" s="1"/>
  <c r="R73" i="3" s="1"/>
  <c r="S73" i="3" s="1"/>
  <c r="T73" i="3" s="1"/>
  <c r="U73" i="3" s="1"/>
  <c r="V73" i="3" s="1"/>
  <c r="W73" i="3" s="1"/>
  <c r="X73" i="3" s="1"/>
  <c r="Y73" i="3" s="1"/>
  <c r="Z73" i="3" s="1"/>
  <c r="AA73" i="3" s="1"/>
  <c r="AB73" i="3" s="1"/>
  <c r="AC73" i="3" s="1"/>
  <c r="AD73" i="3" s="1"/>
  <c r="AE73" i="3" s="1"/>
  <c r="AF73" i="3" s="1"/>
  <c r="AG73" i="3" s="1"/>
  <c r="AH73" i="3" s="1"/>
  <c r="AI73" i="3" s="1"/>
  <c r="AJ73" i="3" s="1"/>
  <c r="AK73" i="3" s="1"/>
  <c r="AL73" i="3" s="1"/>
  <c r="AM73" i="3" s="1"/>
  <c r="AN73" i="3" s="1"/>
  <c r="AO73" i="3" s="1"/>
  <c r="AP73" i="3" s="1"/>
  <c r="AQ73" i="3" s="1"/>
  <c r="AR73" i="3" s="1"/>
  <c r="AS73" i="3" s="1"/>
  <c r="AT73" i="3" s="1"/>
  <c r="AU73" i="3" s="1"/>
  <c r="AV73" i="3" s="1"/>
  <c r="AW73" i="3" s="1"/>
  <c r="AX73" i="3" s="1"/>
  <c r="AY73" i="3" s="1"/>
  <c r="AZ73" i="3" s="1"/>
  <c r="BA73" i="3" s="1"/>
  <c r="BB73" i="3" s="1"/>
  <c r="BC73" i="3" s="1"/>
  <c r="BD73" i="3" s="1"/>
  <c r="BE73" i="3" s="1"/>
  <c r="BF73" i="3" s="1"/>
  <c r="BG73" i="3" s="1"/>
  <c r="BH73" i="3" s="1"/>
  <c r="BI73" i="3" s="1"/>
  <c r="BJ73" i="3" s="1"/>
  <c r="BK73" i="3" s="1"/>
  <c r="BL73" i="3" s="1"/>
  <c r="BM73" i="3" s="1"/>
  <c r="BN73" i="3" s="1"/>
  <c r="BO73" i="3" s="1"/>
  <c r="BP73" i="3" s="1"/>
  <c r="BQ73" i="3" s="1"/>
  <c r="BR73" i="3" s="1"/>
  <c r="BS73" i="3" s="1"/>
  <c r="BT73" i="3" s="1"/>
  <c r="BU73" i="3" s="1"/>
  <c r="BV73" i="3" s="1"/>
  <c r="BW73" i="3" s="1"/>
  <c r="BX73" i="3" s="1"/>
  <c r="BY73" i="3" s="1"/>
  <c r="BZ73" i="3" s="1"/>
  <c r="CA73" i="3" s="1"/>
  <c r="CB73" i="3" s="1"/>
  <c r="CC73" i="3" s="1"/>
  <c r="CD73" i="3" s="1"/>
  <c r="CE73" i="3" s="1"/>
  <c r="CF73" i="3" s="1"/>
  <c r="CG73" i="3" s="1"/>
  <c r="CH73" i="3" s="1"/>
  <c r="CI73" i="3" s="1"/>
  <c r="CJ73" i="3" s="1"/>
  <c r="CK73" i="3" s="1"/>
  <c r="CL73" i="3" s="1"/>
  <c r="CM73" i="3" s="1"/>
  <c r="CN73" i="3" s="1"/>
  <c r="CO73" i="3" s="1"/>
  <c r="CP73" i="3" s="1"/>
  <c r="CQ73" i="3" s="1"/>
  <c r="CR73" i="3" s="1"/>
  <c r="CS73" i="3" s="1"/>
  <c r="CT73" i="3" s="1"/>
  <c r="CU73" i="3" s="1"/>
  <c r="CV73" i="3" s="1"/>
  <c r="CW73" i="3" s="1"/>
  <c r="CX73" i="3" s="1"/>
  <c r="CY73" i="3" s="1"/>
  <c r="E31" i="3"/>
  <c r="E40" i="10"/>
  <c r="E32" i="11"/>
  <c r="E32" i="7"/>
  <c r="D14" i="10" l="1"/>
  <c r="E48" i="10"/>
  <c r="D73" i="10" s="1"/>
  <c r="E73" i="10" s="1"/>
  <c r="F73" i="10" s="1"/>
  <c r="G73" i="10" s="1"/>
  <c r="H73" i="10" s="1"/>
  <c r="I73" i="10" s="1"/>
  <c r="J73" i="10" s="1"/>
  <c r="K73" i="10" s="1"/>
  <c r="L73" i="10" s="1"/>
  <c r="M73" i="10" s="1"/>
  <c r="N73" i="10" s="1"/>
  <c r="O73" i="10" s="1"/>
  <c r="P73" i="10" s="1"/>
  <c r="Q73" i="10" s="1"/>
  <c r="R73" i="10" s="1"/>
  <c r="S73" i="10" s="1"/>
  <c r="T73" i="10" s="1"/>
  <c r="U73" i="10" s="1"/>
  <c r="V73" i="10" s="1"/>
  <c r="W73" i="10" s="1"/>
  <c r="X73" i="10" s="1"/>
  <c r="Y73" i="10" s="1"/>
  <c r="Z73" i="10" s="1"/>
  <c r="AA73" i="10" s="1"/>
  <c r="AB73" i="10" s="1"/>
  <c r="AC73" i="10" s="1"/>
  <c r="AD73" i="10" s="1"/>
  <c r="AE73" i="10" s="1"/>
  <c r="AF73" i="10" s="1"/>
  <c r="AG73" i="10" s="1"/>
  <c r="AH73" i="10" s="1"/>
  <c r="AI73" i="10" s="1"/>
  <c r="AJ73" i="10" s="1"/>
  <c r="AK73" i="10" s="1"/>
  <c r="AL73" i="10" s="1"/>
  <c r="AM73" i="10" s="1"/>
  <c r="AN73" i="10" s="1"/>
  <c r="AO73" i="10" s="1"/>
  <c r="AP73" i="10" s="1"/>
  <c r="AQ73" i="10" s="1"/>
  <c r="AR73" i="10" s="1"/>
  <c r="AS73" i="10" s="1"/>
  <c r="AT73" i="10" s="1"/>
  <c r="AU73" i="10" s="1"/>
  <c r="AV73" i="10" s="1"/>
  <c r="AW73" i="10" s="1"/>
  <c r="AX73" i="10" s="1"/>
  <c r="AY73" i="10" s="1"/>
  <c r="AZ73" i="10" s="1"/>
  <c r="BA73" i="10" s="1"/>
  <c r="BB73" i="10" s="1"/>
  <c r="BC73" i="10" s="1"/>
  <c r="BD73" i="10" s="1"/>
  <c r="BE73" i="10" s="1"/>
  <c r="BF73" i="10" s="1"/>
  <c r="BG73" i="10" s="1"/>
  <c r="BH73" i="10" s="1"/>
  <c r="BI73" i="10" s="1"/>
  <c r="BJ73" i="10" s="1"/>
  <c r="BK73" i="10" s="1"/>
  <c r="BL73" i="10" s="1"/>
  <c r="BM73" i="10" s="1"/>
  <c r="BN73" i="10" s="1"/>
  <c r="BO73" i="10" s="1"/>
  <c r="BP73" i="10" s="1"/>
  <c r="BQ73" i="10" s="1"/>
  <c r="BR73" i="10" s="1"/>
  <c r="BS73" i="10" s="1"/>
  <c r="BT73" i="10" s="1"/>
  <c r="BU73" i="10" s="1"/>
  <c r="BV73" i="10" s="1"/>
  <c r="BW73" i="10" s="1"/>
  <c r="BX73" i="10" s="1"/>
  <c r="BY73" i="10" s="1"/>
  <c r="BZ73" i="10" s="1"/>
  <c r="CA73" i="10" s="1"/>
  <c r="CB73" i="10" s="1"/>
  <c r="CC73" i="10" s="1"/>
  <c r="CD73" i="10" s="1"/>
  <c r="CE73" i="10" s="1"/>
  <c r="CF73" i="10" s="1"/>
  <c r="CG73" i="10" s="1"/>
  <c r="CH73" i="10" s="1"/>
  <c r="CI73" i="10" s="1"/>
  <c r="CJ73" i="10" s="1"/>
  <c r="CK73" i="10" s="1"/>
  <c r="CL73" i="10" s="1"/>
  <c r="CM73" i="10" s="1"/>
  <c r="CN73" i="10" s="1"/>
  <c r="CO73" i="10" s="1"/>
  <c r="CP73" i="10" s="1"/>
  <c r="CQ73" i="10" s="1"/>
  <c r="CR73" i="10" s="1"/>
  <c r="CS73" i="10" s="1"/>
  <c r="CT73" i="10" s="1"/>
  <c r="CU73" i="10" s="1"/>
  <c r="CV73" i="10" s="1"/>
  <c r="CW73" i="10" s="1"/>
  <c r="CX73" i="10" s="1"/>
  <c r="CY73" i="10" s="1"/>
  <c r="E41" i="10"/>
  <c r="D72" i="7"/>
  <c r="E50" i="7"/>
  <c r="D74" i="7" s="1"/>
  <c r="E74" i="7" s="1"/>
  <c r="F74" i="7" s="1"/>
  <c r="G74" i="7" s="1"/>
  <c r="H74" i="7" s="1"/>
  <c r="I74" i="7" s="1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U74" i="7" s="1"/>
  <c r="AV74" i="7" s="1"/>
  <c r="AW74" i="7" s="1"/>
  <c r="AX74" i="7" s="1"/>
  <c r="AY74" i="7" s="1"/>
  <c r="AZ74" i="7" s="1"/>
  <c r="BA74" i="7" s="1"/>
  <c r="BB74" i="7" s="1"/>
  <c r="BC74" i="7" s="1"/>
  <c r="BD74" i="7" s="1"/>
  <c r="BE74" i="7" s="1"/>
  <c r="BF74" i="7" s="1"/>
  <c r="BG74" i="7" s="1"/>
  <c r="BH74" i="7" s="1"/>
  <c r="BI74" i="7" s="1"/>
  <c r="BJ74" i="7" s="1"/>
  <c r="BK74" i="7" s="1"/>
  <c r="BL74" i="7" s="1"/>
  <c r="BM74" i="7" s="1"/>
  <c r="BN74" i="7" s="1"/>
  <c r="BO74" i="7" s="1"/>
  <c r="BP74" i="7" s="1"/>
  <c r="BQ74" i="7" s="1"/>
  <c r="BR74" i="7" s="1"/>
  <c r="BS74" i="7" s="1"/>
  <c r="BT74" i="7" s="1"/>
  <c r="BU74" i="7" s="1"/>
  <c r="BV74" i="7" s="1"/>
  <c r="BW74" i="7" s="1"/>
  <c r="BX74" i="7" s="1"/>
  <c r="BY74" i="7" s="1"/>
  <c r="BZ74" i="7" s="1"/>
  <c r="CA74" i="7" s="1"/>
  <c r="CB74" i="7" s="1"/>
  <c r="CC74" i="7" s="1"/>
  <c r="CD74" i="7" s="1"/>
  <c r="CE74" i="7" s="1"/>
  <c r="CF74" i="7" s="1"/>
  <c r="CG74" i="7" s="1"/>
  <c r="CH74" i="7" s="1"/>
  <c r="CI74" i="7" s="1"/>
  <c r="CJ74" i="7" s="1"/>
  <c r="CK74" i="7" s="1"/>
  <c r="CL74" i="7" s="1"/>
  <c r="CM74" i="7" s="1"/>
  <c r="CN74" i="7" s="1"/>
  <c r="CO74" i="7" s="1"/>
  <c r="CP74" i="7" s="1"/>
  <c r="CQ74" i="7" s="1"/>
  <c r="CR74" i="7" s="1"/>
  <c r="CS74" i="7" s="1"/>
  <c r="CT74" i="7" s="1"/>
  <c r="CU74" i="7" s="1"/>
  <c r="CV74" i="7" s="1"/>
  <c r="CW74" i="7" s="1"/>
  <c r="CX74" i="7" s="1"/>
  <c r="CY74" i="7" s="1"/>
  <c r="D18" i="3"/>
  <c r="D19" i="3"/>
  <c r="E72" i="3"/>
  <c r="D14" i="11"/>
  <c r="E41" i="11"/>
  <c r="E48" i="11"/>
  <c r="D73" i="11" s="1"/>
  <c r="E73" i="11" s="1"/>
  <c r="F73" i="11" s="1"/>
  <c r="G73" i="11" s="1"/>
  <c r="H73" i="11" s="1"/>
  <c r="I73" i="11" s="1"/>
  <c r="J73" i="11" s="1"/>
  <c r="K73" i="11" s="1"/>
  <c r="L73" i="11" s="1"/>
  <c r="M73" i="11" s="1"/>
  <c r="N73" i="11" s="1"/>
  <c r="O73" i="11" s="1"/>
  <c r="P73" i="11" s="1"/>
  <c r="Q73" i="11" s="1"/>
  <c r="R73" i="11" s="1"/>
  <c r="S73" i="11" s="1"/>
  <c r="T73" i="11" s="1"/>
  <c r="U73" i="11" s="1"/>
  <c r="V73" i="11" s="1"/>
  <c r="W73" i="11" s="1"/>
  <c r="X73" i="11" s="1"/>
  <c r="Y73" i="11" s="1"/>
  <c r="Z73" i="11" s="1"/>
  <c r="AA73" i="11" s="1"/>
  <c r="AB73" i="11" s="1"/>
  <c r="AC73" i="11" s="1"/>
  <c r="AD73" i="11" s="1"/>
  <c r="AE73" i="11" s="1"/>
  <c r="AF73" i="11" s="1"/>
  <c r="AG73" i="11" s="1"/>
  <c r="AH73" i="11" s="1"/>
  <c r="AI73" i="11" s="1"/>
  <c r="AJ73" i="11" s="1"/>
  <c r="AK73" i="11" s="1"/>
  <c r="AL73" i="11" s="1"/>
  <c r="AM73" i="11" s="1"/>
  <c r="AN73" i="11" s="1"/>
  <c r="AO73" i="11" s="1"/>
  <c r="AP73" i="11" s="1"/>
  <c r="AQ73" i="11" s="1"/>
  <c r="AR73" i="11" s="1"/>
  <c r="AS73" i="11" s="1"/>
  <c r="AT73" i="11" s="1"/>
  <c r="AU73" i="11" s="1"/>
  <c r="AV73" i="11" s="1"/>
  <c r="AW73" i="11" s="1"/>
  <c r="AX73" i="11" s="1"/>
  <c r="AY73" i="11" s="1"/>
  <c r="AZ73" i="11" s="1"/>
  <c r="BA73" i="11" s="1"/>
  <c r="BB73" i="11" s="1"/>
  <c r="BC73" i="11" s="1"/>
  <c r="BD73" i="11" s="1"/>
  <c r="BE73" i="11" s="1"/>
  <c r="BF73" i="11" s="1"/>
  <c r="BG73" i="11" s="1"/>
  <c r="BH73" i="11" s="1"/>
  <c r="BI73" i="11" s="1"/>
  <c r="BJ73" i="11" s="1"/>
  <c r="BK73" i="11" s="1"/>
  <c r="BL73" i="11" s="1"/>
  <c r="BM73" i="11" s="1"/>
  <c r="BN73" i="11" s="1"/>
  <c r="BO73" i="11" s="1"/>
  <c r="BP73" i="11" s="1"/>
  <c r="BQ73" i="11" s="1"/>
  <c r="BR73" i="11" s="1"/>
  <c r="BS73" i="11" s="1"/>
  <c r="BT73" i="11" s="1"/>
  <c r="BU73" i="11" s="1"/>
  <c r="BV73" i="11" s="1"/>
  <c r="BW73" i="11" s="1"/>
  <c r="BX73" i="11" s="1"/>
  <c r="BY73" i="11" s="1"/>
  <c r="BZ73" i="11" s="1"/>
  <c r="CA73" i="11" s="1"/>
  <c r="CB73" i="11" s="1"/>
  <c r="CC73" i="11" s="1"/>
  <c r="CD73" i="11" s="1"/>
  <c r="CE73" i="11" s="1"/>
  <c r="CF73" i="11" s="1"/>
  <c r="CG73" i="11" s="1"/>
  <c r="CH73" i="11" s="1"/>
  <c r="CI73" i="11" s="1"/>
  <c r="CJ73" i="11" s="1"/>
  <c r="CK73" i="11" s="1"/>
  <c r="CL73" i="11" s="1"/>
  <c r="CM73" i="11" s="1"/>
  <c r="CN73" i="11" s="1"/>
  <c r="CO73" i="11" s="1"/>
  <c r="CP73" i="11" s="1"/>
  <c r="CQ73" i="11" s="1"/>
  <c r="CR73" i="11" s="1"/>
  <c r="CS73" i="11" s="1"/>
  <c r="CT73" i="11" s="1"/>
  <c r="CU73" i="11" s="1"/>
  <c r="CV73" i="11" s="1"/>
  <c r="CW73" i="11" s="1"/>
  <c r="CX73" i="11" s="1"/>
  <c r="CY73" i="11" s="1"/>
  <c r="D18" i="7"/>
  <c r="D19" i="7"/>
  <c r="E50" i="11" l="1"/>
  <c r="D74" i="11" s="1"/>
  <c r="E74" i="11" s="1"/>
  <c r="F74" i="11" s="1"/>
  <c r="G74" i="11" s="1"/>
  <c r="H74" i="11" s="1"/>
  <c r="I74" i="11" s="1"/>
  <c r="J74" i="11" s="1"/>
  <c r="K74" i="11" s="1"/>
  <c r="L74" i="11" s="1"/>
  <c r="M74" i="11" s="1"/>
  <c r="N74" i="11" s="1"/>
  <c r="O74" i="11" s="1"/>
  <c r="P74" i="11" s="1"/>
  <c r="Q74" i="11" s="1"/>
  <c r="R74" i="11" s="1"/>
  <c r="S74" i="11" s="1"/>
  <c r="T74" i="11" s="1"/>
  <c r="U74" i="11" s="1"/>
  <c r="V74" i="11" s="1"/>
  <c r="W74" i="11" s="1"/>
  <c r="X74" i="11" s="1"/>
  <c r="Y74" i="11" s="1"/>
  <c r="Z74" i="11" s="1"/>
  <c r="AA74" i="11" s="1"/>
  <c r="AB74" i="11" s="1"/>
  <c r="AC74" i="11" s="1"/>
  <c r="AD74" i="11" s="1"/>
  <c r="AE74" i="11" s="1"/>
  <c r="AF74" i="11" s="1"/>
  <c r="AG74" i="11" s="1"/>
  <c r="AH74" i="11" s="1"/>
  <c r="AI74" i="11" s="1"/>
  <c r="AJ74" i="11" s="1"/>
  <c r="AK74" i="11" s="1"/>
  <c r="AL74" i="11" s="1"/>
  <c r="AM74" i="11" s="1"/>
  <c r="AN74" i="11" s="1"/>
  <c r="AO74" i="11" s="1"/>
  <c r="AP74" i="11" s="1"/>
  <c r="AQ74" i="11" s="1"/>
  <c r="AR74" i="11" s="1"/>
  <c r="AS74" i="11" s="1"/>
  <c r="AT74" i="11" s="1"/>
  <c r="AU74" i="11" s="1"/>
  <c r="AV74" i="11" s="1"/>
  <c r="AW74" i="11" s="1"/>
  <c r="AX74" i="11" s="1"/>
  <c r="AY74" i="11" s="1"/>
  <c r="AZ74" i="11" s="1"/>
  <c r="BA74" i="11" s="1"/>
  <c r="BB74" i="11" s="1"/>
  <c r="BC74" i="11" s="1"/>
  <c r="BD74" i="11" s="1"/>
  <c r="BE74" i="11" s="1"/>
  <c r="BF74" i="11" s="1"/>
  <c r="BG74" i="11" s="1"/>
  <c r="BH74" i="11" s="1"/>
  <c r="BI74" i="11" s="1"/>
  <c r="BJ74" i="11" s="1"/>
  <c r="BK74" i="11" s="1"/>
  <c r="BL74" i="11" s="1"/>
  <c r="BM74" i="11" s="1"/>
  <c r="BN74" i="11" s="1"/>
  <c r="BO74" i="11" s="1"/>
  <c r="BP74" i="11" s="1"/>
  <c r="BQ74" i="11" s="1"/>
  <c r="BR74" i="11" s="1"/>
  <c r="BS74" i="11" s="1"/>
  <c r="BT74" i="11" s="1"/>
  <c r="BU74" i="11" s="1"/>
  <c r="BV74" i="11" s="1"/>
  <c r="BW74" i="11" s="1"/>
  <c r="BX74" i="11" s="1"/>
  <c r="BY74" i="11" s="1"/>
  <c r="BZ74" i="11" s="1"/>
  <c r="CA74" i="11" s="1"/>
  <c r="CB74" i="11" s="1"/>
  <c r="CC74" i="11" s="1"/>
  <c r="CD74" i="11" s="1"/>
  <c r="CE74" i="11" s="1"/>
  <c r="CF74" i="11" s="1"/>
  <c r="CG74" i="11" s="1"/>
  <c r="CH74" i="11" s="1"/>
  <c r="CI74" i="11" s="1"/>
  <c r="CJ74" i="11" s="1"/>
  <c r="CK74" i="11" s="1"/>
  <c r="CL74" i="11" s="1"/>
  <c r="CM74" i="11" s="1"/>
  <c r="CN74" i="11" s="1"/>
  <c r="CO74" i="11" s="1"/>
  <c r="CP74" i="11" s="1"/>
  <c r="CQ74" i="11" s="1"/>
  <c r="CR74" i="11" s="1"/>
  <c r="CS74" i="11" s="1"/>
  <c r="CT74" i="11" s="1"/>
  <c r="CU74" i="11" s="1"/>
  <c r="CV74" i="11" s="1"/>
  <c r="CW74" i="11" s="1"/>
  <c r="CX74" i="11" s="1"/>
  <c r="CY74" i="11" s="1"/>
  <c r="D72" i="11"/>
  <c r="E72" i="11" s="1"/>
  <c r="F72" i="11" s="1"/>
  <c r="G72" i="11" s="1"/>
  <c r="H72" i="11" s="1"/>
  <c r="F72" i="3"/>
  <c r="D18" i="11"/>
  <c r="D19" i="11"/>
  <c r="D18" i="10"/>
  <c r="D19" i="10"/>
  <c r="E33" i="7"/>
  <c r="E34" i="7" s="1"/>
  <c r="E44" i="7"/>
  <c r="D75" i="7" s="1"/>
  <c r="E72" i="7"/>
  <c r="E33" i="3"/>
  <c r="E34" i="3" s="1"/>
  <c r="E44" i="3"/>
  <c r="D75" i="3" s="1"/>
  <c r="D72" i="10"/>
  <c r="E72" i="10" s="1"/>
  <c r="F72" i="10" s="1"/>
  <c r="G72" i="10" s="1"/>
  <c r="H72" i="10" s="1"/>
  <c r="E50" i="10"/>
  <c r="D74" i="10" s="1"/>
  <c r="E74" i="10" s="1"/>
  <c r="F74" i="10" s="1"/>
  <c r="G74" i="10" s="1"/>
  <c r="H74" i="10" s="1"/>
  <c r="I74" i="10" s="1"/>
  <c r="J74" i="10" s="1"/>
  <c r="K74" i="10" s="1"/>
  <c r="L74" i="10" s="1"/>
  <c r="M74" i="10" s="1"/>
  <c r="N74" i="10" s="1"/>
  <c r="O74" i="10" s="1"/>
  <c r="P74" i="10" s="1"/>
  <c r="Q74" i="10" s="1"/>
  <c r="R74" i="10" s="1"/>
  <c r="S74" i="10" s="1"/>
  <c r="T74" i="10" s="1"/>
  <c r="U74" i="10" s="1"/>
  <c r="V74" i="10" s="1"/>
  <c r="W74" i="10" s="1"/>
  <c r="X74" i="10" s="1"/>
  <c r="Y74" i="10" s="1"/>
  <c r="Z74" i="10" s="1"/>
  <c r="AA74" i="10" s="1"/>
  <c r="AB74" i="10" s="1"/>
  <c r="AC74" i="10" s="1"/>
  <c r="AD74" i="10" s="1"/>
  <c r="AE74" i="10" s="1"/>
  <c r="AF74" i="10" s="1"/>
  <c r="AG74" i="10" s="1"/>
  <c r="AH74" i="10" s="1"/>
  <c r="AI74" i="10" s="1"/>
  <c r="AJ74" i="10" s="1"/>
  <c r="AK74" i="10" s="1"/>
  <c r="AL74" i="10" s="1"/>
  <c r="AM74" i="10" s="1"/>
  <c r="AN74" i="10" s="1"/>
  <c r="AO74" i="10" s="1"/>
  <c r="AP74" i="10" s="1"/>
  <c r="AQ74" i="10" s="1"/>
  <c r="AR74" i="10" s="1"/>
  <c r="AS74" i="10" s="1"/>
  <c r="AT74" i="10" s="1"/>
  <c r="AU74" i="10" s="1"/>
  <c r="AV74" i="10" s="1"/>
  <c r="AW74" i="10" s="1"/>
  <c r="AX74" i="10" s="1"/>
  <c r="AY74" i="10" s="1"/>
  <c r="AZ74" i="10" s="1"/>
  <c r="BA74" i="10" s="1"/>
  <c r="BB74" i="10" s="1"/>
  <c r="BC74" i="10" s="1"/>
  <c r="BD74" i="10" s="1"/>
  <c r="BE74" i="10" s="1"/>
  <c r="BF74" i="10" s="1"/>
  <c r="BG74" i="10" s="1"/>
  <c r="BH74" i="10" s="1"/>
  <c r="BI74" i="10" s="1"/>
  <c r="BJ74" i="10" s="1"/>
  <c r="BK74" i="10" s="1"/>
  <c r="BL74" i="10" s="1"/>
  <c r="BM74" i="10" s="1"/>
  <c r="BN74" i="10" s="1"/>
  <c r="BO74" i="10" s="1"/>
  <c r="BP74" i="10" s="1"/>
  <c r="BQ74" i="10" s="1"/>
  <c r="BR74" i="10" s="1"/>
  <c r="BS74" i="10" s="1"/>
  <c r="BT74" i="10" s="1"/>
  <c r="BU74" i="10" s="1"/>
  <c r="BV74" i="10" s="1"/>
  <c r="BW74" i="10" s="1"/>
  <c r="BX74" i="10" s="1"/>
  <c r="BY74" i="10" s="1"/>
  <c r="BZ74" i="10" s="1"/>
  <c r="CA74" i="10" s="1"/>
  <c r="CB74" i="10" s="1"/>
  <c r="CC74" i="10" s="1"/>
  <c r="CD74" i="10" s="1"/>
  <c r="CE74" i="10" s="1"/>
  <c r="CF74" i="10" s="1"/>
  <c r="CG74" i="10" s="1"/>
  <c r="CH74" i="10" s="1"/>
  <c r="CI74" i="10" s="1"/>
  <c r="CJ74" i="10" s="1"/>
  <c r="CK74" i="10" s="1"/>
  <c r="CL74" i="10" s="1"/>
  <c r="CM74" i="10" s="1"/>
  <c r="CN74" i="10" s="1"/>
  <c r="CO74" i="10" s="1"/>
  <c r="CP74" i="10" s="1"/>
  <c r="CQ74" i="10" s="1"/>
  <c r="CR74" i="10" s="1"/>
  <c r="CS74" i="10" s="1"/>
  <c r="CT74" i="10" s="1"/>
  <c r="CU74" i="10" s="1"/>
  <c r="CV74" i="10" s="1"/>
  <c r="CW74" i="10" s="1"/>
  <c r="CX74" i="10" s="1"/>
  <c r="CY74" i="10" s="1"/>
  <c r="E35" i="3" l="1"/>
  <c r="C28" i="9" s="1"/>
  <c r="D56" i="3"/>
  <c r="D58" i="3"/>
  <c r="D57" i="3"/>
  <c r="D54" i="3"/>
  <c r="D53" i="3"/>
  <c r="D57" i="7"/>
  <c r="D54" i="7"/>
  <c r="D58" i="7"/>
  <c r="D56" i="7"/>
  <c r="E35" i="7"/>
  <c r="D53" i="7"/>
  <c r="E33" i="11"/>
  <c r="E34" i="11" s="1"/>
  <c r="E44" i="11"/>
  <c r="D75" i="11" s="1"/>
  <c r="H79" i="10"/>
  <c r="I72" i="10"/>
  <c r="J72" i="10" s="1"/>
  <c r="K72" i="10" s="1"/>
  <c r="L72" i="10" s="1"/>
  <c r="M72" i="10" s="1"/>
  <c r="F72" i="7"/>
  <c r="E33" i="10"/>
  <c r="E34" i="10" s="1"/>
  <c r="E44" i="10"/>
  <c r="D75" i="10" s="1"/>
  <c r="G72" i="3"/>
  <c r="E75" i="3"/>
  <c r="D76" i="3"/>
  <c r="E76" i="3" s="1"/>
  <c r="F76" i="3" s="1"/>
  <c r="G76" i="3" s="1"/>
  <c r="H76" i="3" s="1"/>
  <c r="I76" i="3" s="1"/>
  <c r="J76" i="3" s="1"/>
  <c r="K76" i="3" s="1"/>
  <c r="L76" i="3" s="1"/>
  <c r="M76" i="3" s="1"/>
  <c r="N76" i="3" s="1"/>
  <c r="O76" i="3" s="1"/>
  <c r="P76" i="3" s="1"/>
  <c r="Q76" i="3" s="1"/>
  <c r="R76" i="3" s="1"/>
  <c r="S76" i="3" s="1"/>
  <c r="T76" i="3" s="1"/>
  <c r="U76" i="3" s="1"/>
  <c r="V76" i="3" s="1"/>
  <c r="W76" i="3" s="1"/>
  <c r="X76" i="3" s="1"/>
  <c r="Y76" i="3" s="1"/>
  <c r="Z76" i="3" s="1"/>
  <c r="AA76" i="3" s="1"/>
  <c r="AB76" i="3" s="1"/>
  <c r="AC76" i="3" s="1"/>
  <c r="AD76" i="3" s="1"/>
  <c r="AE76" i="3" s="1"/>
  <c r="AF76" i="3" s="1"/>
  <c r="AG76" i="3" s="1"/>
  <c r="AH76" i="3" s="1"/>
  <c r="AI76" i="3" s="1"/>
  <c r="AJ76" i="3" s="1"/>
  <c r="AK76" i="3" s="1"/>
  <c r="AL76" i="3" s="1"/>
  <c r="AM76" i="3" s="1"/>
  <c r="AN76" i="3" s="1"/>
  <c r="AO76" i="3" s="1"/>
  <c r="AP76" i="3" s="1"/>
  <c r="AQ76" i="3" s="1"/>
  <c r="AR76" i="3" s="1"/>
  <c r="AS76" i="3" s="1"/>
  <c r="AT76" i="3" s="1"/>
  <c r="AU76" i="3" s="1"/>
  <c r="AV76" i="3" s="1"/>
  <c r="AW76" i="3" s="1"/>
  <c r="AX76" i="3" s="1"/>
  <c r="AY76" i="3" s="1"/>
  <c r="AZ76" i="3" s="1"/>
  <c r="BA76" i="3" s="1"/>
  <c r="BB76" i="3" s="1"/>
  <c r="BC76" i="3" s="1"/>
  <c r="BD76" i="3" s="1"/>
  <c r="BE76" i="3" s="1"/>
  <c r="BF76" i="3" s="1"/>
  <c r="BG76" i="3" s="1"/>
  <c r="BH76" i="3" s="1"/>
  <c r="BI76" i="3" s="1"/>
  <c r="BJ76" i="3" s="1"/>
  <c r="BK76" i="3" s="1"/>
  <c r="BL76" i="3" s="1"/>
  <c r="BM76" i="3" s="1"/>
  <c r="BN76" i="3" s="1"/>
  <c r="BO76" i="3" s="1"/>
  <c r="BP76" i="3" s="1"/>
  <c r="BQ76" i="3" s="1"/>
  <c r="BR76" i="3" s="1"/>
  <c r="BS76" i="3" s="1"/>
  <c r="BT76" i="3" s="1"/>
  <c r="BU76" i="3" s="1"/>
  <c r="BV76" i="3" s="1"/>
  <c r="BW76" i="3" s="1"/>
  <c r="BX76" i="3" s="1"/>
  <c r="BY76" i="3" s="1"/>
  <c r="BZ76" i="3" s="1"/>
  <c r="CA76" i="3" s="1"/>
  <c r="CB76" i="3" s="1"/>
  <c r="CC76" i="3" s="1"/>
  <c r="CD76" i="3" s="1"/>
  <c r="CE76" i="3" s="1"/>
  <c r="CF76" i="3" s="1"/>
  <c r="CG76" i="3" s="1"/>
  <c r="CH76" i="3" s="1"/>
  <c r="CI76" i="3" s="1"/>
  <c r="CJ76" i="3" s="1"/>
  <c r="CK76" i="3" s="1"/>
  <c r="CL76" i="3" s="1"/>
  <c r="CM76" i="3" s="1"/>
  <c r="CN76" i="3" s="1"/>
  <c r="CO76" i="3" s="1"/>
  <c r="CP76" i="3" s="1"/>
  <c r="CQ76" i="3" s="1"/>
  <c r="CR76" i="3" s="1"/>
  <c r="CS76" i="3" s="1"/>
  <c r="CT76" i="3" s="1"/>
  <c r="CU76" i="3" s="1"/>
  <c r="CV76" i="3" s="1"/>
  <c r="CW76" i="3" s="1"/>
  <c r="CX76" i="3" s="1"/>
  <c r="CY76" i="3" s="1"/>
  <c r="D76" i="7"/>
  <c r="E75" i="7"/>
  <c r="F75" i="7" s="1"/>
  <c r="G75" i="7" s="1"/>
  <c r="H75" i="7" s="1"/>
  <c r="I75" i="7" s="1"/>
  <c r="J75" i="7" s="1"/>
  <c r="K75" i="7" s="1"/>
  <c r="L75" i="7" s="1"/>
  <c r="M75" i="7" s="1"/>
  <c r="N75" i="7" s="1"/>
  <c r="O75" i="7" s="1"/>
  <c r="P75" i="7" s="1"/>
  <c r="Q75" i="7" s="1"/>
  <c r="R75" i="7" s="1"/>
  <c r="S75" i="7" s="1"/>
  <c r="T75" i="7" s="1"/>
  <c r="U75" i="7" s="1"/>
  <c r="V75" i="7" s="1"/>
  <c r="W75" i="7" s="1"/>
  <c r="X75" i="7" s="1"/>
  <c r="Y75" i="7" s="1"/>
  <c r="Z75" i="7" s="1"/>
  <c r="AA75" i="7" s="1"/>
  <c r="AB75" i="7" s="1"/>
  <c r="AC75" i="7" s="1"/>
  <c r="AD75" i="7" s="1"/>
  <c r="AE75" i="7" s="1"/>
  <c r="AF75" i="7" s="1"/>
  <c r="AG75" i="7" s="1"/>
  <c r="AH75" i="7" s="1"/>
  <c r="AI75" i="7" s="1"/>
  <c r="AJ75" i="7" s="1"/>
  <c r="AK75" i="7" s="1"/>
  <c r="AL75" i="7" s="1"/>
  <c r="AM75" i="7" s="1"/>
  <c r="AN75" i="7" s="1"/>
  <c r="AO75" i="7" s="1"/>
  <c r="AP75" i="7" s="1"/>
  <c r="AQ75" i="7" s="1"/>
  <c r="AR75" i="7" s="1"/>
  <c r="AS75" i="7" s="1"/>
  <c r="AT75" i="7" s="1"/>
  <c r="AU75" i="7" s="1"/>
  <c r="AV75" i="7" s="1"/>
  <c r="AW75" i="7" s="1"/>
  <c r="AX75" i="7" s="1"/>
  <c r="AY75" i="7" s="1"/>
  <c r="AZ75" i="7" s="1"/>
  <c r="BA75" i="7" s="1"/>
  <c r="BB75" i="7" s="1"/>
  <c r="BC75" i="7" s="1"/>
  <c r="BD75" i="7" s="1"/>
  <c r="BE75" i="7" s="1"/>
  <c r="BF75" i="7" s="1"/>
  <c r="BG75" i="7" s="1"/>
  <c r="BH75" i="7" s="1"/>
  <c r="BI75" i="7" s="1"/>
  <c r="BJ75" i="7" s="1"/>
  <c r="BK75" i="7" s="1"/>
  <c r="BL75" i="7" s="1"/>
  <c r="BM75" i="7" s="1"/>
  <c r="BN75" i="7" s="1"/>
  <c r="BO75" i="7" s="1"/>
  <c r="BP75" i="7" s="1"/>
  <c r="BQ75" i="7" s="1"/>
  <c r="BR75" i="7" s="1"/>
  <c r="BS75" i="7" s="1"/>
  <c r="BT75" i="7" s="1"/>
  <c r="BU75" i="7" s="1"/>
  <c r="BV75" i="7" s="1"/>
  <c r="BW75" i="7" s="1"/>
  <c r="BX75" i="7" s="1"/>
  <c r="BY75" i="7" s="1"/>
  <c r="BZ75" i="7" s="1"/>
  <c r="CA75" i="7" s="1"/>
  <c r="CB75" i="7" s="1"/>
  <c r="CC75" i="7" s="1"/>
  <c r="CD75" i="7" s="1"/>
  <c r="CE75" i="7" s="1"/>
  <c r="CF75" i="7" s="1"/>
  <c r="CG75" i="7" s="1"/>
  <c r="CH75" i="7" s="1"/>
  <c r="CI75" i="7" s="1"/>
  <c r="CJ75" i="7" s="1"/>
  <c r="CK75" i="7" s="1"/>
  <c r="CL75" i="7" s="1"/>
  <c r="CM75" i="7" s="1"/>
  <c r="CN75" i="7" s="1"/>
  <c r="CO75" i="7" s="1"/>
  <c r="CP75" i="7" s="1"/>
  <c r="CQ75" i="7" s="1"/>
  <c r="CR75" i="7" s="1"/>
  <c r="CS75" i="7" s="1"/>
  <c r="CT75" i="7" s="1"/>
  <c r="CU75" i="7" s="1"/>
  <c r="CV75" i="7" s="1"/>
  <c r="CW75" i="7" s="1"/>
  <c r="CX75" i="7" s="1"/>
  <c r="CY75" i="7" s="1"/>
  <c r="H79" i="11"/>
  <c r="I72" i="11"/>
  <c r="J72" i="11" s="1"/>
  <c r="K72" i="11" s="1"/>
  <c r="L72" i="11" s="1"/>
  <c r="M72" i="11" s="1"/>
  <c r="D57" i="10" l="1"/>
  <c r="D54" i="10"/>
  <c r="D56" i="10"/>
  <c r="D58" i="10"/>
  <c r="D53" i="10"/>
  <c r="E35" i="10"/>
  <c r="E76" i="7"/>
  <c r="F76" i="7" s="1"/>
  <c r="G76" i="7" s="1"/>
  <c r="H76" i="7" s="1"/>
  <c r="I76" i="7" s="1"/>
  <c r="J76" i="7" s="1"/>
  <c r="K76" i="7" s="1"/>
  <c r="L76" i="7" s="1"/>
  <c r="M76" i="7" s="1"/>
  <c r="N76" i="7" s="1"/>
  <c r="O76" i="7" s="1"/>
  <c r="P76" i="7" s="1"/>
  <c r="Q76" i="7" s="1"/>
  <c r="R76" i="7" s="1"/>
  <c r="S76" i="7" s="1"/>
  <c r="T76" i="7" s="1"/>
  <c r="U76" i="7" s="1"/>
  <c r="V76" i="7" s="1"/>
  <c r="W76" i="7" s="1"/>
  <c r="X76" i="7" s="1"/>
  <c r="Y76" i="7" s="1"/>
  <c r="Z76" i="7" s="1"/>
  <c r="AA76" i="7" s="1"/>
  <c r="AB76" i="7" s="1"/>
  <c r="AC76" i="7" s="1"/>
  <c r="AD76" i="7" s="1"/>
  <c r="AE76" i="7" s="1"/>
  <c r="AF76" i="7" s="1"/>
  <c r="AG76" i="7" s="1"/>
  <c r="AH76" i="7" s="1"/>
  <c r="AI76" i="7" s="1"/>
  <c r="AJ76" i="7" s="1"/>
  <c r="AK76" i="7" s="1"/>
  <c r="AL76" i="7" s="1"/>
  <c r="AM76" i="7" s="1"/>
  <c r="AN76" i="7" s="1"/>
  <c r="AO76" i="7" s="1"/>
  <c r="AP76" i="7" s="1"/>
  <c r="AQ76" i="7" s="1"/>
  <c r="AR76" i="7" s="1"/>
  <c r="AS76" i="7" s="1"/>
  <c r="AT76" i="7" s="1"/>
  <c r="AU76" i="7" s="1"/>
  <c r="AV76" i="7" s="1"/>
  <c r="AW76" i="7" s="1"/>
  <c r="AX76" i="7" s="1"/>
  <c r="AY76" i="7" s="1"/>
  <c r="AZ76" i="7" s="1"/>
  <c r="BA76" i="7" s="1"/>
  <c r="BB76" i="7" s="1"/>
  <c r="BC76" i="7" s="1"/>
  <c r="BD76" i="7" s="1"/>
  <c r="BE76" i="7" s="1"/>
  <c r="BF76" i="7" s="1"/>
  <c r="BG76" i="7" s="1"/>
  <c r="BH76" i="7" s="1"/>
  <c r="BI76" i="7" s="1"/>
  <c r="BJ76" i="7" s="1"/>
  <c r="BK76" i="7" s="1"/>
  <c r="BL76" i="7" s="1"/>
  <c r="BM76" i="7" s="1"/>
  <c r="BN76" i="7" s="1"/>
  <c r="BO76" i="7" s="1"/>
  <c r="BP76" i="7" s="1"/>
  <c r="BQ76" i="7" s="1"/>
  <c r="BR76" i="7" s="1"/>
  <c r="BS76" i="7" s="1"/>
  <c r="BT76" i="7" s="1"/>
  <c r="BU76" i="7" s="1"/>
  <c r="BV76" i="7" s="1"/>
  <c r="BW76" i="7" s="1"/>
  <c r="BX76" i="7" s="1"/>
  <c r="BY76" i="7" s="1"/>
  <c r="BZ76" i="7" s="1"/>
  <c r="CA76" i="7" s="1"/>
  <c r="CB76" i="7" s="1"/>
  <c r="CC76" i="7" s="1"/>
  <c r="CD76" i="7" s="1"/>
  <c r="CE76" i="7" s="1"/>
  <c r="CF76" i="7" s="1"/>
  <c r="CG76" i="7" s="1"/>
  <c r="CH76" i="7" s="1"/>
  <c r="CI76" i="7" s="1"/>
  <c r="CJ76" i="7" s="1"/>
  <c r="CK76" i="7" s="1"/>
  <c r="CL76" i="7" s="1"/>
  <c r="CM76" i="7" s="1"/>
  <c r="CN76" i="7" s="1"/>
  <c r="CO76" i="7" s="1"/>
  <c r="CP76" i="7" s="1"/>
  <c r="CQ76" i="7" s="1"/>
  <c r="CR76" i="7" s="1"/>
  <c r="CS76" i="7" s="1"/>
  <c r="CT76" i="7" s="1"/>
  <c r="CU76" i="7" s="1"/>
  <c r="CV76" i="7" s="1"/>
  <c r="CW76" i="7" s="1"/>
  <c r="CX76" i="7" s="1"/>
  <c r="CY76" i="7" s="1"/>
  <c r="D79" i="7"/>
  <c r="D76" i="10"/>
  <c r="E76" i="10" s="1"/>
  <c r="F76" i="10" s="1"/>
  <c r="G76" i="10" s="1"/>
  <c r="H76" i="10" s="1"/>
  <c r="I76" i="10" s="1"/>
  <c r="J76" i="10" s="1"/>
  <c r="K76" i="10" s="1"/>
  <c r="L76" i="10" s="1"/>
  <c r="M76" i="10" s="1"/>
  <c r="N76" i="10" s="1"/>
  <c r="O76" i="10" s="1"/>
  <c r="P76" i="10" s="1"/>
  <c r="Q76" i="10" s="1"/>
  <c r="R76" i="10" s="1"/>
  <c r="S76" i="10" s="1"/>
  <c r="T76" i="10" s="1"/>
  <c r="U76" i="10" s="1"/>
  <c r="V76" i="10" s="1"/>
  <c r="W76" i="10" s="1"/>
  <c r="X76" i="10" s="1"/>
  <c r="Y76" i="10" s="1"/>
  <c r="Z76" i="10" s="1"/>
  <c r="AA76" i="10" s="1"/>
  <c r="AB76" i="10" s="1"/>
  <c r="AC76" i="10" s="1"/>
  <c r="AD76" i="10" s="1"/>
  <c r="AE76" i="10" s="1"/>
  <c r="AF76" i="10" s="1"/>
  <c r="AG76" i="10" s="1"/>
  <c r="AH76" i="10" s="1"/>
  <c r="AI76" i="10" s="1"/>
  <c r="AJ76" i="10" s="1"/>
  <c r="AK76" i="10" s="1"/>
  <c r="AL76" i="10" s="1"/>
  <c r="AM76" i="10" s="1"/>
  <c r="AN76" i="10" s="1"/>
  <c r="AO76" i="10" s="1"/>
  <c r="AP76" i="10" s="1"/>
  <c r="AQ76" i="10" s="1"/>
  <c r="AR76" i="10" s="1"/>
  <c r="AS76" i="10" s="1"/>
  <c r="AT76" i="10" s="1"/>
  <c r="AU76" i="10" s="1"/>
  <c r="AV76" i="10" s="1"/>
  <c r="AW76" i="10" s="1"/>
  <c r="AX76" i="10" s="1"/>
  <c r="AY76" i="10" s="1"/>
  <c r="AZ76" i="10" s="1"/>
  <c r="BA76" i="10" s="1"/>
  <c r="BB76" i="10" s="1"/>
  <c r="BC76" i="10" s="1"/>
  <c r="BD76" i="10" s="1"/>
  <c r="BE76" i="10" s="1"/>
  <c r="BF76" i="10" s="1"/>
  <c r="BG76" i="10" s="1"/>
  <c r="BH76" i="10" s="1"/>
  <c r="BI76" i="10" s="1"/>
  <c r="BJ76" i="10" s="1"/>
  <c r="BK76" i="10" s="1"/>
  <c r="BL76" i="10" s="1"/>
  <c r="BM76" i="10" s="1"/>
  <c r="BN76" i="10" s="1"/>
  <c r="BO76" i="10" s="1"/>
  <c r="BP76" i="10" s="1"/>
  <c r="BQ76" i="10" s="1"/>
  <c r="BR76" i="10" s="1"/>
  <c r="BS76" i="10" s="1"/>
  <c r="BT76" i="10" s="1"/>
  <c r="BU76" i="10" s="1"/>
  <c r="BV76" i="10" s="1"/>
  <c r="BW76" i="10" s="1"/>
  <c r="BX76" i="10" s="1"/>
  <c r="BY76" i="10" s="1"/>
  <c r="BZ76" i="10" s="1"/>
  <c r="CA76" i="10" s="1"/>
  <c r="CB76" i="10" s="1"/>
  <c r="CC76" i="10" s="1"/>
  <c r="CD76" i="10" s="1"/>
  <c r="CE76" i="10" s="1"/>
  <c r="CF76" i="10" s="1"/>
  <c r="CG76" i="10" s="1"/>
  <c r="CH76" i="10" s="1"/>
  <c r="CI76" i="10" s="1"/>
  <c r="CJ76" i="10" s="1"/>
  <c r="CK76" i="10" s="1"/>
  <c r="CL76" i="10" s="1"/>
  <c r="CM76" i="10" s="1"/>
  <c r="CN76" i="10" s="1"/>
  <c r="CO76" i="10" s="1"/>
  <c r="CP76" i="10" s="1"/>
  <c r="CQ76" i="10" s="1"/>
  <c r="CR76" i="10" s="1"/>
  <c r="CS76" i="10" s="1"/>
  <c r="CT76" i="10" s="1"/>
  <c r="CU76" i="10" s="1"/>
  <c r="CV76" i="10" s="1"/>
  <c r="CW76" i="10" s="1"/>
  <c r="CX76" i="10" s="1"/>
  <c r="CY76" i="10" s="1"/>
  <c r="E75" i="10"/>
  <c r="F75" i="10" s="1"/>
  <c r="G75" i="10" s="1"/>
  <c r="H75" i="10" s="1"/>
  <c r="I75" i="10" s="1"/>
  <c r="J75" i="10" s="1"/>
  <c r="K75" i="10" s="1"/>
  <c r="L75" i="10" s="1"/>
  <c r="M75" i="10" s="1"/>
  <c r="N75" i="10" s="1"/>
  <c r="O75" i="10" s="1"/>
  <c r="P75" i="10" s="1"/>
  <c r="Q75" i="10" s="1"/>
  <c r="R75" i="10" s="1"/>
  <c r="S75" i="10" s="1"/>
  <c r="T75" i="10" s="1"/>
  <c r="U75" i="10" s="1"/>
  <c r="V75" i="10" s="1"/>
  <c r="W75" i="10" s="1"/>
  <c r="X75" i="10" s="1"/>
  <c r="Y75" i="10" s="1"/>
  <c r="Z75" i="10" s="1"/>
  <c r="AA75" i="10" s="1"/>
  <c r="AB75" i="10" s="1"/>
  <c r="AC75" i="10" s="1"/>
  <c r="AD75" i="10" s="1"/>
  <c r="AE75" i="10" s="1"/>
  <c r="AF75" i="10" s="1"/>
  <c r="AG75" i="10" s="1"/>
  <c r="AH75" i="10" s="1"/>
  <c r="AI75" i="10" s="1"/>
  <c r="AJ75" i="10" s="1"/>
  <c r="AK75" i="10" s="1"/>
  <c r="AL75" i="10" s="1"/>
  <c r="AM75" i="10" s="1"/>
  <c r="AN75" i="10" s="1"/>
  <c r="AO75" i="10" s="1"/>
  <c r="AP75" i="10" s="1"/>
  <c r="AQ75" i="10" s="1"/>
  <c r="AR75" i="10" s="1"/>
  <c r="AS75" i="10" s="1"/>
  <c r="AT75" i="10" s="1"/>
  <c r="AU75" i="10" s="1"/>
  <c r="AV75" i="10" s="1"/>
  <c r="AW75" i="10" s="1"/>
  <c r="AX75" i="10" s="1"/>
  <c r="AY75" i="10" s="1"/>
  <c r="AZ75" i="10" s="1"/>
  <c r="BA75" i="10" s="1"/>
  <c r="BB75" i="10" s="1"/>
  <c r="BC75" i="10" s="1"/>
  <c r="BD75" i="10" s="1"/>
  <c r="BE75" i="10" s="1"/>
  <c r="BF75" i="10" s="1"/>
  <c r="BG75" i="10" s="1"/>
  <c r="BH75" i="10" s="1"/>
  <c r="BI75" i="10" s="1"/>
  <c r="BJ75" i="10" s="1"/>
  <c r="BK75" i="10" s="1"/>
  <c r="BL75" i="10" s="1"/>
  <c r="BM75" i="10" s="1"/>
  <c r="BN75" i="10" s="1"/>
  <c r="BO75" i="10" s="1"/>
  <c r="BP75" i="10" s="1"/>
  <c r="BQ75" i="10" s="1"/>
  <c r="BR75" i="10" s="1"/>
  <c r="BS75" i="10" s="1"/>
  <c r="BT75" i="10" s="1"/>
  <c r="BU75" i="10" s="1"/>
  <c r="BV75" i="10" s="1"/>
  <c r="BW75" i="10" s="1"/>
  <c r="BX75" i="10" s="1"/>
  <c r="BY75" i="10" s="1"/>
  <c r="BZ75" i="10" s="1"/>
  <c r="CA75" i="10" s="1"/>
  <c r="CB75" i="10" s="1"/>
  <c r="CC75" i="10" s="1"/>
  <c r="CD75" i="10" s="1"/>
  <c r="CE75" i="10" s="1"/>
  <c r="CF75" i="10" s="1"/>
  <c r="CG75" i="10" s="1"/>
  <c r="CH75" i="10" s="1"/>
  <c r="CI75" i="10" s="1"/>
  <c r="CJ75" i="10" s="1"/>
  <c r="CK75" i="10" s="1"/>
  <c r="CL75" i="10" s="1"/>
  <c r="CM75" i="10" s="1"/>
  <c r="CN75" i="10" s="1"/>
  <c r="CO75" i="10" s="1"/>
  <c r="CP75" i="10" s="1"/>
  <c r="CQ75" i="10" s="1"/>
  <c r="CR75" i="10" s="1"/>
  <c r="CS75" i="10" s="1"/>
  <c r="CT75" i="10" s="1"/>
  <c r="CU75" i="10" s="1"/>
  <c r="CV75" i="10" s="1"/>
  <c r="CW75" i="10" s="1"/>
  <c r="CX75" i="10" s="1"/>
  <c r="CY75" i="10" s="1"/>
  <c r="M79" i="10"/>
  <c r="N72" i="10"/>
  <c r="O72" i="10" s="1"/>
  <c r="P72" i="10" s="1"/>
  <c r="Q72" i="10" s="1"/>
  <c r="R72" i="10" s="1"/>
  <c r="E56" i="7"/>
  <c r="C81" i="7"/>
  <c r="C85" i="7"/>
  <c r="F75" i="3"/>
  <c r="E79" i="3"/>
  <c r="E79" i="7"/>
  <c r="D76" i="11"/>
  <c r="E76" i="11" s="1"/>
  <c r="F76" i="11" s="1"/>
  <c r="G76" i="11" s="1"/>
  <c r="H76" i="11" s="1"/>
  <c r="I76" i="11" s="1"/>
  <c r="J76" i="11" s="1"/>
  <c r="K76" i="11" s="1"/>
  <c r="L76" i="11" s="1"/>
  <c r="M76" i="11" s="1"/>
  <c r="N76" i="11" s="1"/>
  <c r="O76" i="11" s="1"/>
  <c r="P76" i="11" s="1"/>
  <c r="Q76" i="11" s="1"/>
  <c r="R76" i="11" s="1"/>
  <c r="S76" i="11" s="1"/>
  <c r="T76" i="11" s="1"/>
  <c r="U76" i="11" s="1"/>
  <c r="V76" i="11" s="1"/>
  <c r="W76" i="11" s="1"/>
  <c r="X76" i="11" s="1"/>
  <c r="Y76" i="11" s="1"/>
  <c r="Z76" i="11" s="1"/>
  <c r="AA76" i="11" s="1"/>
  <c r="AB76" i="11" s="1"/>
  <c r="AC76" i="11" s="1"/>
  <c r="AD76" i="11" s="1"/>
  <c r="AE76" i="11" s="1"/>
  <c r="AF76" i="11" s="1"/>
  <c r="AG76" i="11" s="1"/>
  <c r="AH76" i="11" s="1"/>
  <c r="AI76" i="11" s="1"/>
  <c r="AJ76" i="11" s="1"/>
  <c r="AK76" i="11" s="1"/>
  <c r="AL76" i="11" s="1"/>
  <c r="AM76" i="11" s="1"/>
  <c r="AN76" i="11" s="1"/>
  <c r="AO76" i="11" s="1"/>
  <c r="AP76" i="11" s="1"/>
  <c r="AQ76" i="11" s="1"/>
  <c r="AR76" i="11" s="1"/>
  <c r="AS76" i="11" s="1"/>
  <c r="AT76" i="11" s="1"/>
  <c r="AU76" i="11" s="1"/>
  <c r="AV76" i="11" s="1"/>
  <c r="AW76" i="11" s="1"/>
  <c r="AX76" i="11" s="1"/>
  <c r="AY76" i="11" s="1"/>
  <c r="AZ76" i="11" s="1"/>
  <c r="BA76" i="11" s="1"/>
  <c r="BB76" i="11" s="1"/>
  <c r="BC76" i="11" s="1"/>
  <c r="BD76" i="11" s="1"/>
  <c r="BE76" i="11" s="1"/>
  <c r="BF76" i="11" s="1"/>
  <c r="BG76" i="11" s="1"/>
  <c r="BH76" i="11" s="1"/>
  <c r="BI76" i="11" s="1"/>
  <c r="BJ76" i="11" s="1"/>
  <c r="BK76" i="11" s="1"/>
  <c r="BL76" i="11" s="1"/>
  <c r="BM76" i="11" s="1"/>
  <c r="BN76" i="11" s="1"/>
  <c r="BO76" i="11" s="1"/>
  <c r="BP76" i="11" s="1"/>
  <c r="BQ76" i="11" s="1"/>
  <c r="BR76" i="11" s="1"/>
  <c r="BS76" i="11" s="1"/>
  <c r="BT76" i="11" s="1"/>
  <c r="BU76" i="11" s="1"/>
  <c r="BV76" i="11" s="1"/>
  <c r="BW76" i="11" s="1"/>
  <c r="BX76" i="11" s="1"/>
  <c r="BY76" i="11" s="1"/>
  <c r="BZ76" i="11" s="1"/>
  <c r="CA76" i="11" s="1"/>
  <c r="CB76" i="11" s="1"/>
  <c r="CC76" i="11" s="1"/>
  <c r="CD76" i="11" s="1"/>
  <c r="CE76" i="11" s="1"/>
  <c r="CF76" i="11" s="1"/>
  <c r="CG76" i="11" s="1"/>
  <c r="CH76" i="11" s="1"/>
  <c r="CI76" i="11" s="1"/>
  <c r="CJ76" i="11" s="1"/>
  <c r="CK76" i="11" s="1"/>
  <c r="CL76" i="11" s="1"/>
  <c r="CM76" i="11" s="1"/>
  <c r="CN76" i="11" s="1"/>
  <c r="CO76" i="11" s="1"/>
  <c r="CP76" i="11" s="1"/>
  <c r="CQ76" i="11" s="1"/>
  <c r="CR76" i="11" s="1"/>
  <c r="CS76" i="11" s="1"/>
  <c r="CT76" i="11" s="1"/>
  <c r="CU76" i="11" s="1"/>
  <c r="CV76" i="11" s="1"/>
  <c r="CW76" i="11" s="1"/>
  <c r="CX76" i="11" s="1"/>
  <c r="CY76" i="11" s="1"/>
  <c r="E75" i="11"/>
  <c r="F75" i="11" s="1"/>
  <c r="G75" i="11" s="1"/>
  <c r="H75" i="11" s="1"/>
  <c r="I75" i="11" s="1"/>
  <c r="J75" i="11" s="1"/>
  <c r="K75" i="11" s="1"/>
  <c r="L75" i="11" s="1"/>
  <c r="M75" i="11" s="1"/>
  <c r="N75" i="11" s="1"/>
  <c r="O75" i="11" s="1"/>
  <c r="P75" i="11" s="1"/>
  <c r="Q75" i="11" s="1"/>
  <c r="R75" i="11" s="1"/>
  <c r="S75" i="11" s="1"/>
  <c r="T75" i="11" s="1"/>
  <c r="U75" i="11" s="1"/>
  <c r="V75" i="11" s="1"/>
  <c r="W75" i="11" s="1"/>
  <c r="X75" i="11" s="1"/>
  <c r="Y75" i="11" s="1"/>
  <c r="Z75" i="11" s="1"/>
  <c r="AA75" i="11" s="1"/>
  <c r="AB75" i="11" s="1"/>
  <c r="AC75" i="11" s="1"/>
  <c r="AD75" i="11" s="1"/>
  <c r="AE75" i="11" s="1"/>
  <c r="AF75" i="11" s="1"/>
  <c r="AG75" i="11" s="1"/>
  <c r="AH75" i="11" s="1"/>
  <c r="AI75" i="11" s="1"/>
  <c r="AJ75" i="11" s="1"/>
  <c r="AK75" i="11" s="1"/>
  <c r="AL75" i="11" s="1"/>
  <c r="AM75" i="11" s="1"/>
  <c r="AN75" i="11" s="1"/>
  <c r="AO75" i="11" s="1"/>
  <c r="AP75" i="11" s="1"/>
  <c r="AQ75" i="11" s="1"/>
  <c r="AR75" i="11" s="1"/>
  <c r="AS75" i="11" s="1"/>
  <c r="AT75" i="11" s="1"/>
  <c r="AU75" i="11" s="1"/>
  <c r="AV75" i="11" s="1"/>
  <c r="AW75" i="11" s="1"/>
  <c r="AX75" i="11" s="1"/>
  <c r="AY75" i="11" s="1"/>
  <c r="AZ75" i="11" s="1"/>
  <c r="BA75" i="11" s="1"/>
  <c r="BB75" i="11" s="1"/>
  <c r="BC75" i="11" s="1"/>
  <c r="BD75" i="11" s="1"/>
  <c r="BE75" i="11" s="1"/>
  <c r="BF75" i="11" s="1"/>
  <c r="BG75" i="11" s="1"/>
  <c r="BH75" i="11" s="1"/>
  <c r="BI75" i="11" s="1"/>
  <c r="BJ75" i="11" s="1"/>
  <c r="BK75" i="11" s="1"/>
  <c r="BL75" i="11" s="1"/>
  <c r="BM75" i="11" s="1"/>
  <c r="BN75" i="11" s="1"/>
  <c r="BO75" i="11" s="1"/>
  <c r="BP75" i="11" s="1"/>
  <c r="BQ75" i="11" s="1"/>
  <c r="BR75" i="11" s="1"/>
  <c r="BS75" i="11" s="1"/>
  <c r="BT75" i="11" s="1"/>
  <c r="BU75" i="11" s="1"/>
  <c r="BV75" i="11" s="1"/>
  <c r="BW75" i="11" s="1"/>
  <c r="BX75" i="11" s="1"/>
  <c r="BY75" i="11" s="1"/>
  <c r="BZ75" i="11" s="1"/>
  <c r="CA75" i="11" s="1"/>
  <c r="CB75" i="11" s="1"/>
  <c r="CC75" i="11" s="1"/>
  <c r="CD75" i="11" s="1"/>
  <c r="CE75" i="11" s="1"/>
  <c r="CF75" i="11" s="1"/>
  <c r="CG75" i="11" s="1"/>
  <c r="CH75" i="11" s="1"/>
  <c r="CI75" i="11" s="1"/>
  <c r="CJ75" i="11" s="1"/>
  <c r="CK75" i="11" s="1"/>
  <c r="CL75" i="11" s="1"/>
  <c r="CM75" i="11" s="1"/>
  <c r="CN75" i="11" s="1"/>
  <c r="CO75" i="11" s="1"/>
  <c r="CP75" i="11" s="1"/>
  <c r="CQ75" i="11" s="1"/>
  <c r="CR75" i="11" s="1"/>
  <c r="CS75" i="11" s="1"/>
  <c r="CT75" i="11" s="1"/>
  <c r="CU75" i="11" s="1"/>
  <c r="CV75" i="11" s="1"/>
  <c r="CW75" i="11" s="1"/>
  <c r="CX75" i="11" s="1"/>
  <c r="CY75" i="11" s="1"/>
  <c r="M79" i="11"/>
  <c r="N72" i="11"/>
  <c r="O72" i="11" s="1"/>
  <c r="P72" i="11" s="1"/>
  <c r="Q72" i="11" s="1"/>
  <c r="R72" i="11" s="1"/>
  <c r="D79" i="3"/>
  <c r="H72" i="3"/>
  <c r="F79" i="7"/>
  <c r="G72" i="7"/>
  <c r="D54" i="11"/>
  <c r="D56" i="11"/>
  <c r="D58" i="11"/>
  <c r="D57" i="11"/>
  <c r="D53" i="11"/>
  <c r="E35" i="11"/>
  <c r="E56" i="3"/>
  <c r="C85" i="3"/>
  <c r="C81" i="3"/>
  <c r="C28" i="10"/>
  <c r="C28" i="7"/>
  <c r="C28" i="11"/>
  <c r="C28" i="3"/>
  <c r="G75" i="3" l="1"/>
  <c r="F79" i="3"/>
  <c r="R79" i="10"/>
  <c r="S72" i="10"/>
  <c r="T72" i="10" s="1"/>
  <c r="U72" i="10" s="1"/>
  <c r="V72" i="10" s="1"/>
  <c r="W72" i="10" s="1"/>
  <c r="W78" i="10" s="1"/>
  <c r="E56" i="11"/>
  <c r="C82" i="11"/>
  <c r="C86" i="11"/>
  <c r="E78" i="11"/>
  <c r="G78" i="11"/>
  <c r="O78" i="11"/>
  <c r="Q78" i="11"/>
  <c r="J78" i="11"/>
  <c r="L78" i="11"/>
  <c r="D78" i="11"/>
  <c r="F78" i="11"/>
  <c r="H78" i="11"/>
  <c r="M78" i="11"/>
  <c r="P78" i="11"/>
  <c r="R78" i="11"/>
  <c r="N78" i="11"/>
  <c r="I78" i="11"/>
  <c r="K78" i="11"/>
  <c r="G79" i="7"/>
  <c r="H72" i="7"/>
  <c r="E56" i="10"/>
  <c r="C86" i="10"/>
  <c r="C82" i="10"/>
  <c r="F56" i="3"/>
  <c r="G56" i="3" s="1"/>
  <c r="E57" i="3"/>
  <c r="R79" i="11"/>
  <c r="S72" i="11"/>
  <c r="T72" i="11" s="1"/>
  <c r="U72" i="11" s="1"/>
  <c r="V72" i="11" s="1"/>
  <c r="W72" i="11" s="1"/>
  <c r="W78" i="11" s="1"/>
  <c r="G78" i="10"/>
  <c r="N78" i="10"/>
  <c r="P78" i="10"/>
  <c r="R78" i="10"/>
  <c r="I78" i="10"/>
  <c r="K78" i="10"/>
  <c r="M78" i="10"/>
  <c r="T78" i="10"/>
  <c r="D78" i="10"/>
  <c r="H78" i="10"/>
  <c r="Q78" i="10"/>
  <c r="L78" i="10"/>
  <c r="E78" i="10"/>
  <c r="F78" i="10"/>
  <c r="O78" i="10"/>
  <c r="J78" i="10"/>
  <c r="H78" i="3"/>
  <c r="I72" i="3"/>
  <c r="E57" i="7"/>
  <c r="F56" i="7"/>
  <c r="G56" i="7" s="1"/>
  <c r="T78" i="11" l="1"/>
  <c r="V78" i="11"/>
  <c r="S78" i="11"/>
  <c r="U78" i="11"/>
  <c r="S78" i="10"/>
  <c r="U78" i="10"/>
  <c r="V78" i="10"/>
  <c r="V77" i="10" s="1"/>
  <c r="V80" i="10" s="1"/>
  <c r="E77" i="10"/>
  <c r="E80" i="10" s="1"/>
  <c r="R77" i="10"/>
  <c r="R80" i="10" s="1"/>
  <c r="E58" i="3"/>
  <c r="F57" i="3"/>
  <c r="G57" i="3" s="1"/>
  <c r="U77" i="11"/>
  <c r="U80" i="11" s="1"/>
  <c r="N77" i="11"/>
  <c r="N80" i="11"/>
  <c r="M77" i="11"/>
  <c r="M80" i="11" s="1"/>
  <c r="L77" i="11"/>
  <c r="L80" i="11" s="1"/>
  <c r="G77" i="11"/>
  <c r="G80" i="11"/>
  <c r="E57" i="11"/>
  <c r="F56" i="11"/>
  <c r="G56" i="11" s="1"/>
  <c r="W79" i="10"/>
  <c r="X72" i="10"/>
  <c r="D77" i="10"/>
  <c r="D80" i="10"/>
  <c r="J72" i="3"/>
  <c r="S77" i="10"/>
  <c r="S80" i="10" s="1"/>
  <c r="P77" i="10"/>
  <c r="P80" i="10"/>
  <c r="W77" i="11"/>
  <c r="T77" i="11"/>
  <c r="T80" i="11" s="1"/>
  <c r="V77" i="11"/>
  <c r="V80" i="11"/>
  <c r="H77" i="11"/>
  <c r="H80" i="11" s="1"/>
  <c r="J77" i="11"/>
  <c r="J80" i="11" s="1"/>
  <c r="E77" i="11"/>
  <c r="E80" i="11" s="1"/>
  <c r="E58" i="7"/>
  <c r="F57" i="7"/>
  <c r="G57" i="7" s="1"/>
  <c r="W77" i="10"/>
  <c r="O77" i="10"/>
  <c r="O80" i="10" s="1"/>
  <c r="L77" i="10"/>
  <c r="L80" i="10" s="1"/>
  <c r="Q77" i="10"/>
  <c r="Q80" i="10" s="1"/>
  <c r="T77" i="10"/>
  <c r="T80" i="10" s="1"/>
  <c r="N77" i="10"/>
  <c r="N80" i="10" s="1"/>
  <c r="H78" i="7"/>
  <c r="H79" i="7" s="1"/>
  <c r="I72" i="7"/>
  <c r="K77" i="11"/>
  <c r="K80" i="11"/>
  <c r="S77" i="11"/>
  <c r="S80" i="11" s="1"/>
  <c r="R77" i="11"/>
  <c r="R80" i="11"/>
  <c r="F77" i="11"/>
  <c r="F80" i="11" s="1"/>
  <c r="Q77" i="11"/>
  <c r="Q80" i="11" s="1"/>
  <c r="K77" i="10"/>
  <c r="K80" i="10" s="1"/>
  <c r="U77" i="10"/>
  <c r="U80" i="10" s="1"/>
  <c r="I77" i="10"/>
  <c r="I80" i="10" s="1"/>
  <c r="J77" i="10"/>
  <c r="J80" i="10" s="1"/>
  <c r="F77" i="10"/>
  <c r="F80" i="10" s="1"/>
  <c r="H77" i="10"/>
  <c r="H80" i="10" s="1"/>
  <c r="M77" i="10"/>
  <c r="M80" i="10" s="1"/>
  <c r="G77" i="10"/>
  <c r="G80" i="10" s="1"/>
  <c r="W79" i="11"/>
  <c r="X72" i="11"/>
  <c r="E57" i="10"/>
  <c r="F56" i="10"/>
  <c r="G56" i="10" s="1"/>
  <c r="I77" i="11"/>
  <c r="I80" i="11" s="1"/>
  <c r="P77" i="11"/>
  <c r="P80" i="11" s="1"/>
  <c r="D77" i="11"/>
  <c r="D80" i="11" s="1"/>
  <c r="O77" i="11"/>
  <c r="O80" i="11" s="1"/>
  <c r="H75" i="3"/>
  <c r="G79" i="3"/>
  <c r="W80" i="11" l="1"/>
  <c r="W80" i="10"/>
  <c r="T82" i="10"/>
  <c r="T84" i="10"/>
  <c r="T85" i="10" s="1"/>
  <c r="O84" i="10"/>
  <c r="O85" i="10" s="1"/>
  <c r="O82" i="10"/>
  <c r="Q84" i="10"/>
  <c r="Q85" i="10" s="1"/>
  <c r="Q82" i="10"/>
  <c r="Q86" i="10" s="1"/>
  <c r="V82" i="10"/>
  <c r="V84" i="10"/>
  <c r="V85" i="10" s="1"/>
  <c r="R82" i="10"/>
  <c r="R84" i="10"/>
  <c r="R85" i="10" s="1"/>
  <c r="U84" i="11"/>
  <c r="U85" i="11" s="1"/>
  <c r="U82" i="11"/>
  <c r="N82" i="10"/>
  <c r="N84" i="10"/>
  <c r="N85" i="10" s="1"/>
  <c r="U82" i="10"/>
  <c r="U84" i="10"/>
  <c r="U85" i="10" s="1"/>
  <c r="Q82" i="11"/>
  <c r="Q84" i="11"/>
  <c r="Q85" i="11" s="1"/>
  <c r="R82" i="11"/>
  <c r="R84" i="11"/>
  <c r="R85" i="11" s="1"/>
  <c r="F58" i="7"/>
  <c r="G58" i="7"/>
  <c r="T82" i="11"/>
  <c r="T84" i="11"/>
  <c r="T85" i="11" s="1"/>
  <c r="P82" i="10"/>
  <c r="P84" i="10"/>
  <c r="P85" i="10" s="1"/>
  <c r="K72" i="3"/>
  <c r="Y72" i="10"/>
  <c r="X78" i="10"/>
  <c r="P82" i="11"/>
  <c r="P84" i="11"/>
  <c r="P85" i="11" s="1"/>
  <c r="W82" i="10"/>
  <c r="W84" i="10"/>
  <c r="W85" i="10" s="1"/>
  <c r="V82" i="11"/>
  <c r="V84" i="11"/>
  <c r="V85" i="11" s="1"/>
  <c r="W84" i="11"/>
  <c r="W85" i="11" s="1"/>
  <c r="W82" i="11"/>
  <c r="O82" i="11"/>
  <c r="O84" i="11"/>
  <c r="O85" i="11" s="1"/>
  <c r="Y72" i="11"/>
  <c r="X78" i="11"/>
  <c r="S82" i="11"/>
  <c r="S84" i="11"/>
  <c r="S85" i="11" s="1"/>
  <c r="I79" i="7"/>
  <c r="J72" i="7"/>
  <c r="S82" i="10"/>
  <c r="S84" i="10"/>
  <c r="S85" i="10" s="1"/>
  <c r="N82" i="11"/>
  <c r="N84" i="11"/>
  <c r="N85" i="11" s="1"/>
  <c r="I75" i="3"/>
  <c r="H79" i="3"/>
  <c r="E58" i="10"/>
  <c r="F57" i="10"/>
  <c r="G57" i="10" s="1"/>
  <c r="F57" i="11"/>
  <c r="G57" i="11" s="1"/>
  <c r="E58" i="11"/>
  <c r="F58" i="3"/>
  <c r="G58" i="3"/>
  <c r="N86" i="11" l="1"/>
  <c r="W86" i="10"/>
  <c r="U86" i="11"/>
  <c r="O86" i="10"/>
  <c r="S86" i="10"/>
  <c r="O86" i="11"/>
  <c r="W86" i="11"/>
  <c r="Q86" i="11"/>
  <c r="R86" i="10"/>
  <c r="X77" i="11"/>
  <c r="X80" i="11"/>
  <c r="Z72" i="11"/>
  <c r="Y78" i="11"/>
  <c r="L72" i="3"/>
  <c r="R86" i="11"/>
  <c r="T86" i="10"/>
  <c r="D80" i="7"/>
  <c r="J82" i="7"/>
  <c r="M82" i="7"/>
  <c r="F82" i="7"/>
  <c r="F83" i="7" s="1"/>
  <c r="F84" i="7" s="1"/>
  <c r="K82" i="7"/>
  <c r="G82" i="7"/>
  <c r="G83" i="7" s="1"/>
  <c r="G84" i="7" s="1"/>
  <c r="H82" i="7"/>
  <c r="H83" i="7" s="1"/>
  <c r="H84" i="7" s="1"/>
  <c r="I82" i="7"/>
  <c r="I83" i="7" s="1"/>
  <c r="I84" i="7" s="1"/>
  <c r="L82" i="7"/>
  <c r="E82" i="7"/>
  <c r="E83" i="7" s="1"/>
  <c r="E84" i="7" s="1"/>
  <c r="D82" i="7"/>
  <c r="D83" i="7" s="1"/>
  <c r="D84" i="7" s="1"/>
  <c r="U86" i="10"/>
  <c r="F58" i="11"/>
  <c r="G58" i="11"/>
  <c r="F58" i="10"/>
  <c r="G58" i="10"/>
  <c r="K72" i="7"/>
  <c r="J79" i="7"/>
  <c r="S86" i="11"/>
  <c r="P86" i="11"/>
  <c r="N86" i="10"/>
  <c r="V86" i="10"/>
  <c r="D82" i="3"/>
  <c r="D83" i="3" s="1"/>
  <c r="D84" i="3" s="1"/>
  <c r="G82" i="3"/>
  <c r="G83" i="3" s="1"/>
  <c r="G84" i="3" s="1"/>
  <c r="I82" i="3"/>
  <c r="M82" i="3"/>
  <c r="H82" i="3"/>
  <c r="H83" i="3" s="1"/>
  <c r="H84" i="3" s="1"/>
  <c r="K82" i="3"/>
  <c r="J82" i="3"/>
  <c r="D80" i="3"/>
  <c r="F82" i="3"/>
  <c r="F83" i="3" s="1"/>
  <c r="F84" i="3" s="1"/>
  <c r="E82" i="3"/>
  <c r="E83" i="3" s="1"/>
  <c r="E84" i="3" s="1"/>
  <c r="L82" i="3"/>
  <c r="V86" i="11"/>
  <c r="X77" i="10"/>
  <c r="X80" i="10"/>
  <c r="T86" i="11"/>
  <c r="J75" i="3"/>
  <c r="I79" i="3"/>
  <c r="Z72" i="10"/>
  <c r="Y78" i="10"/>
  <c r="P86" i="10"/>
  <c r="D83" i="10" l="1"/>
  <c r="D84" i="10" s="1"/>
  <c r="D85" i="10" s="1"/>
  <c r="G83" i="10"/>
  <c r="G84" i="10" s="1"/>
  <c r="G85" i="10" s="1"/>
  <c r="I83" i="10"/>
  <c r="I84" i="10" s="1"/>
  <c r="I85" i="10" s="1"/>
  <c r="M83" i="10"/>
  <c r="M84" i="10" s="1"/>
  <c r="M85" i="10" s="1"/>
  <c r="J83" i="10"/>
  <c r="J84" i="10" s="1"/>
  <c r="J85" i="10" s="1"/>
  <c r="E83" i="10"/>
  <c r="E84" i="10" s="1"/>
  <c r="E85" i="10" s="1"/>
  <c r="K83" i="10"/>
  <c r="K84" i="10" s="1"/>
  <c r="K85" i="10" s="1"/>
  <c r="H83" i="10"/>
  <c r="H84" i="10" s="1"/>
  <c r="H85" i="10" s="1"/>
  <c r="F83" i="10"/>
  <c r="F84" i="10" s="1"/>
  <c r="F85" i="10" s="1"/>
  <c r="L83" i="10"/>
  <c r="L84" i="10" s="1"/>
  <c r="L85" i="10" s="1"/>
  <c r="D81" i="10"/>
  <c r="AA72" i="10"/>
  <c r="Z78" i="10"/>
  <c r="X82" i="11"/>
  <c r="X84" i="11"/>
  <c r="X85" i="11" s="1"/>
  <c r="D81" i="11"/>
  <c r="K83" i="11"/>
  <c r="K84" i="11" s="1"/>
  <c r="K85" i="11" s="1"/>
  <c r="F83" i="11"/>
  <c r="F84" i="11" s="1"/>
  <c r="F85" i="11" s="1"/>
  <c r="E83" i="11"/>
  <c r="E84" i="11" s="1"/>
  <c r="E85" i="11" s="1"/>
  <c r="M83" i="11"/>
  <c r="M84" i="11" s="1"/>
  <c r="M85" i="11" s="1"/>
  <c r="D83" i="11"/>
  <c r="D84" i="11" s="1"/>
  <c r="D85" i="11" s="1"/>
  <c r="L83" i="11"/>
  <c r="L84" i="11" s="1"/>
  <c r="L85" i="11" s="1"/>
  <c r="G83" i="11"/>
  <c r="G84" i="11" s="1"/>
  <c r="G85" i="11" s="1"/>
  <c r="J83" i="11"/>
  <c r="J84" i="11" s="1"/>
  <c r="J85" i="11" s="1"/>
  <c r="I83" i="11"/>
  <c r="I84" i="11" s="1"/>
  <c r="I85" i="11" s="1"/>
  <c r="H83" i="11"/>
  <c r="H84" i="11" s="1"/>
  <c r="H85" i="11" s="1"/>
  <c r="X84" i="10"/>
  <c r="X85" i="10" s="1"/>
  <c r="X82" i="10"/>
  <c r="X86" i="10" s="1"/>
  <c r="C92" i="3"/>
  <c r="E80" i="3"/>
  <c r="D81" i="3"/>
  <c r="Y77" i="10"/>
  <c r="Y80" i="10" s="1"/>
  <c r="M72" i="3"/>
  <c r="Y77" i="11"/>
  <c r="Y80" i="11" s="1"/>
  <c r="I83" i="3"/>
  <c r="I84" i="3" s="1"/>
  <c r="J83" i="7"/>
  <c r="J84" i="7" s="1"/>
  <c r="AA72" i="11"/>
  <c r="Z78" i="11"/>
  <c r="K75" i="3"/>
  <c r="J79" i="3"/>
  <c r="K79" i="7"/>
  <c r="L72" i="7"/>
  <c r="C95" i="7"/>
  <c r="E80" i="7"/>
  <c r="D81" i="7"/>
  <c r="X86" i="11" l="1"/>
  <c r="Y82" i="10"/>
  <c r="Y84" i="10"/>
  <c r="Y85" i="10" s="1"/>
  <c r="AB72" i="11"/>
  <c r="AA78" i="11"/>
  <c r="C93" i="10"/>
  <c r="E81" i="10"/>
  <c r="D82" i="10"/>
  <c r="L79" i="7"/>
  <c r="M72" i="7"/>
  <c r="Z77" i="10"/>
  <c r="Z80" i="10"/>
  <c r="J83" i="3"/>
  <c r="J84" i="3" s="1"/>
  <c r="K83" i="7"/>
  <c r="K84" i="7" s="1"/>
  <c r="D85" i="3"/>
  <c r="Y84" i="11"/>
  <c r="Y85" i="11" s="1"/>
  <c r="Y82" i="11"/>
  <c r="L75" i="3"/>
  <c r="K79" i="3"/>
  <c r="C95" i="11"/>
  <c r="E81" i="11"/>
  <c r="D82" i="11"/>
  <c r="D85" i="7"/>
  <c r="D92" i="7"/>
  <c r="AB72" i="10"/>
  <c r="AA78" i="10"/>
  <c r="F80" i="7"/>
  <c r="E81" i="7"/>
  <c r="E85" i="7" s="1"/>
  <c r="Z77" i="11"/>
  <c r="Z80" i="11" s="1"/>
  <c r="M78" i="3"/>
  <c r="N72" i="3"/>
  <c r="F80" i="3"/>
  <c r="E81" i="3"/>
  <c r="E85" i="3" s="1"/>
  <c r="Z82" i="11" l="1"/>
  <c r="Z84" i="11"/>
  <c r="Z85" i="11" s="1"/>
  <c r="AA77" i="10"/>
  <c r="AA80" i="10" s="1"/>
  <c r="AA77" i="11"/>
  <c r="AA80" i="11" s="1"/>
  <c r="G80" i="3"/>
  <c r="F81" i="3"/>
  <c r="K83" i="3"/>
  <c r="K84" i="3" s="1"/>
  <c r="D86" i="10"/>
  <c r="F81" i="10"/>
  <c r="E82" i="10"/>
  <c r="E86" i="10" s="1"/>
  <c r="AB79" i="11"/>
  <c r="AC72" i="11"/>
  <c r="AB78" i="11"/>
  <c r="D86" i="11"/>
  <c r="D88" i="11"/>
  <c r="Z84" i="10"/>
  <c r="Z85" i="10" s="1"/>
  <c r="Z82" i="10"/>
  <c r="AC72" i="10"/>
  <c r="AB79" i="10"/>
  <c r="AB78" i="10"/>
  <c r="M75" i="3"/>
  <c r="L79" i="3"/>
  <c r="O72" i="3"/>
  <c r="F81" i="11"/>
  <c r="E82" i="11"/>
  <c r="E86" i="11" s="1"/>
  <c r="M78" i="7"/>
  <c r="M79" i="7"/>
  <c r="N72" i="7"/>
  <c r="G80" i="7"/>
  <c r="F81" i="7"/>
  <c r="E92" i="7"/>
  <c r="Y86" i="11"/>
  <c r="L83" i="7"/>
  <c r="L84" i="7" s="1"/>
  <c r="Y86" i="10"/>
  <c r="Z86" i="10" l="1"/>
  <c r="AA84" i="10"/>
  <c r="AA85" i="10" s="1"/>
  <c r="AA82" i="10"/>
  <c r="AD72" i="10"/>
  <c r="AC78" i="10"/>
  <c r="H80" i="3"/>
  <c r="G81" i="3"/>
  <c r="G85" i="3" s="1"/>
  <c r="F85" i="7"/>
  <c r="F92" i="7"/>
  <c r="H80" i="7"/>
  <c r="G81" i="7"/>
  <c r="AB77" i="11"/>
  <c r="AB80" i="11" s="1"/>
  <c r="G81" i="10"/>
  <c r="F82" i="10"/>
  <c r="F86" i="10" s="1"/>
  <c r="AA84" i="11"/>
  <c r="AA85" i="11" s="1"/>
  <c r="AA82" i="11"/>
  <c r="M83" i="7"/>
  <c r="M84" i="7" s="1"/>
  <c r="L83" i="3"/>
  <c r="L84" i="3" s="1"/>
  <c r="G81" i="11"/>
  <c r="F82" i="11"/>
  <c r="F86" i="11" s="1"/>
  <c r="N75" i="3"/>
  <c r="M79" i="3"/>
  <c r="P72" i="3"/>
  <c r="AB77" i="10"/>
  <c r="AB80" i="10" s="1"/>
  <c r="AD72" i="11"/>
  <c r="AC78" i="11"/>
  <c r="N79" i="7"/>
  <c r="O72" i="7"/>
  <c r="E88" i="11"/>
  <c r="F85" i="3"/>
  <c r="Z86" i="11"/>
  <c r="AA86" i="10" l="1"/>
  <c r="AA86" i="11"/>
  <c r="AB82" i="10"/>
  <c r="AB84" i="10"/>
  <c r="AB85" i="10" s="1"/>
  <c r="AC77" i="11"/>
  <c r="AC80" i="11" s="1"/>
  <c r="M83" i="3"/>
  <c r="M84" i="3" s="1"/>
  <c r="H81" i="10"/>
  <c r="G82" i="10"/>
  <c r="I80" i="7"/>
  <c r="H81" i="7"/>
  <c r="O79" i="7"/>
  <c r="P72" i="7"/>
  <c r="Q72" i="3"/>
  <c r="O75" i="3"/>
  <c r="N79" i="3"/>
  <c r="H81" i="11"/>
  <c r="G82" i="11"/>
  <c r="AB82" i="11"/>
  <c r="AB84" i="11"/>
  <c r="AB85" i="11" s="1"/>
  <c r="I80" i="3"/>
  <c r="H81" i="3"/>
  <c r="AE72" i="11"/>
  <c r="AD78" i="11"/>
  <c r="N83" i="7"/>
  <c r="N84" i="7" s="1"/>
  <c r="N81" i="7"/>
  <c r="AC77" i="10"/>
  <c r="AC80" i="10" s="1"/>
  <c r="F88" i="11"/>
  <c r="G85" i="7"/>
  <c r="G92" i="7"/>
  <c r="AE72" i="10"/>
  <c r="AD78" i="10"/>
  <c r="AC82" i="10" l="1"/>
  <c r="AC84" i="10"/>
  <c r="AC85" i="10" s="1"/>
  <c r="AF72" i="10"/>
  <c r="AE78" i="10"/>
  <c r="H85" i="3"/>
  <c r="H85" i="7"/>
  <c r="H92" i="7"/>
  <c r="G86" i="10"/>
  <c r="AC82" i="11"/>
  <c r="AC84" i="11"/>
  <c r="AC85" i="11" s="1"/>
  <c r="J80" i="3"/>
  <c r="I81" i="3"/>
  <c r="I85" i="3" s="1"/>
  <c r="I81" i="11"/>
  <c r="H82" i="11"/>
  <c r="P79" i="7"/>
  <c r="Q72" i="7"/>
  <c r="J80" i="7"/>
  <c r="I81" i="7"/>
  <c r="I81" i="10"/>
  <c r="H82" i="10"/>
  <c r="H86" i="10" s="1"/>
  <c r="G86" i="11"/>
  <c r="AD77" i="10"/>
  <c r="AD80" i="10" s="1"/>
  <c r="AD77" i="11"/>
  <c r="AD80" i="11" s="1"/>
  <c r="AB86" i="11"/>
  <c r="N81" i="3"/>
  <c r="N83" i="3"/>
  <c r="N84" i="3" s="1"/>
  <c r="R72" i="3"/>
  <c r="O83" i="7"/>
  <c r="O84" i="7" s="1"/>
  <c r="O81" i="7"/>
  <c r="N85" i="7"/>
  <c r="AF72" i="11"/>
  <c r="AE78" i="11"/>
  <c r="P75" i="3"/>
  <c r="O79" i="3"/>
  <c r="G88" i="11"/>
  <c r="AB86" i="10"/>
  <c r="AC86" i="11" l="1"/>
  <c r="AD84" i="11"/>
  <c r="AD85" i="11" s="1"/>
  <c r="AD82" i="11"/>
  <c r="AD82" i="10"/>
  <c r="AD86" i="10" s="1"/>
  <c r="AD84" i="10"/>
  <c r="AD85" i="10" s="1"/>
  <c r="Q75" i="3"/>
  <c r="P79" i="3"/>
  <c r="AG72" i="11"/>
  <c r="AF78" i="11"/>
  <c r="I85" i="7"/>
  <c r="K80" i="3"/>
  <c r="J81" i="3"/>
  <c r="J85" i="3" s="1"/>
  <c r="N85" i="3"/>
  <c r="K80" i="7"/>
  <c r="J81" i="7"/>
  <c r="H86" i="11"/>
  <c r="H88" i="11"/>
  <c r="I92" i="7"/>
  <c r="R78" i="3"/>
  <c r="S72" i="3"/>
  <c r="Q79" i="7"/>
  <c r="R72" i="7"/>
  <c r="J81" i="11"/>
  <c r="I82" i="11"/>
  <c r="AC86" i="10"/>
  <c r="AG72" i="10"/>
  <c r="AF78" i="10"/>
  <c r="O81" i="3"/>
  <c r="O83" i="3"/>
  <c r="O84" i="3" s="1"/>
  <c r="AE77" i="11"/>
  <c r="AE80" i="11" s="1"/>
  <c r="O85" i="7"/>
  <c r="J81" i="10"/>
  <c r="I82" i="10"/>
  <c r="I86" i="10" s="1"/>
  <c r="P83" i="7"/>
  <c r="P84" i="7" s="1"/>
  <c r="P81" i="7"/>
  <c r="P85" i="7" s="1"/>
  <c r="AE77" i="10"/>
  <c r="AE80" i="10" s="1"/>
  <c r="AE84" i="11" l="1"/>
  <c r="AE85" i="11" s="1"/>
  <c r="AE82" i="11"/>
  <c r="AE82" i="10"/>
  <c r="AE84" i="10"/>
  <c r="AE85" i="10" s="1"/>
  <c r="K81" i="10"/>
  <c r="J82" i="10"/>
  <c r="J86" i="10" s="1"/>
  <c r="K81" i="11"/>
  <c r="J82" i="11"/>
  <c r="T72" i="3"/>
  <c r="AG79" i="11"/>
  <c r="AH72" i="11"/>
  <c r="AG78" i="11"/>
  <c r="O85" i="3"/>
  <c r="R78" i="7"/>
  <c r="R79" i="7"/>
  <c r="S72" i="7"/>
  <c r="L80" i="3"/>
  <c r="K81" i="3"/>
  <c r="K85" i="3" s="1"/>
  <c r="P81" i="3"/>
  <c r="P83" i="3"/>
  <c r="P84" i="3" s="1"/>
  <c r="AF77" i="10"/>
  <c r="AF80" i="10"/>
  <c r="Q83" i="7"/>
  <c r="Q84" i="7" s="1"/>
  <c r="Q81" i="7"/>
  <c r="J85" i="7"/>
  <c r="J92" i="7"/>
  <c r="R75" i="3"/>
  <c r="Q79" i="3"/>
  <c r="AD86" i="11"/>
  <c r="AG79" i="10"/>
  <c r="AH72" i="10"/>
  <c r="AG78" i="10"/>
  <c r="I86" i="11"/>
  <c r="I88" i="11"/>
  <c r="L80" i="7"/>
  <c r="K81" i="7"/>
  <c r="AF77" i="11"/>
  <c r="AF80" i="11"/>
  <c r="AE86" i="10" l="1"/>
  <c r="M80" i="7"/>
  <c r="M81" i="7" s="1"/>
  <c r="L81" i="7"/>
  <c r="P85" i="3"/>
  <c r="S79" i="7"/>
  <c r="T72" i="7"/>
  <c r="AI72" i="11"/>
  <c r="AH78" i="11"/>
  <c r="AF82" i="11"/>
  <c r="AF84" i="11"/>
  <c r="AF85" i="11" s="1"/>
  <c r="S75" i="3"/>
  <c r="R79" i="3"/>
  <c r="Q85" i="7"/>
  <c r="AG77" i="11"/>
  <c r="AG80" i="11"/>
  <c r="U72" i="3"/>
  <c r="AG77" i="10"/>
  <c r="AG80" i="10" s="1"/>
  <c r="K85" i="7"/>
  <c r="K92" i="7"/>
  <c r="O92" i="7"/>
  <c r="AI72" i="10"/>
  <c r="AH78" i="10"/>
  <c r="AF82" i="10"/>
  <c r="AF84" i="10"/>
  <c r="AF85" i="10" s="1"/>
  <c r="R83" i="7"/>
  <c r="R84" i="7" s="1"/>
  <c r="R81" i="7"/>
  <c r="J86" i="11"/>
  <c r="J88" i="11"/>
  <c r="L81" i="10"/>
  <c r="K82" i="10"/>
  <c r="K86" i="10" s="1"/>
  <c r="AE86" i="11"/>
  <c r="Q83" i="3"/>
  <c r="Q84" i="3" s="1"/>
  <c r="Q81" i="3"/>
  <c r="P92" i="7"/>
  <c r="M80" i="3"/>
  <c r="M81" i="3" s="1"/>
  <c r="M85" i="3" s="1"/>
  <c r="L81" i="3"/>
  <c r="L85" i="3" s="1"/>
  <c r="L81" i="11"/>
  <c r="K82" i="11"/>
  <c r="Q85" i="3" l="1"/>
  <c r="AH77" i="11"/>
  <c r="AH80" i="11"/>
  <c r="AG84" i="10"/>
  <c r="AG85" i="10" s="1"/>
  <c r="AG82" i="10"/>
  <c r="AG84" i="11"/>
  <c r="AG85" i="11" s="1"/>
  <c r="AG82" i="11"/>
  <c r="S83" i="7"/>
  <c r="S84" i="7" s="1"/>
  <c r="S81" i="7"/>
  <c r="K86" i="11"/>
  <c r="K88" i="11"/>
  <c r="AJ72" i="11"/>
  <c r="AI78" i="11"/>
  <c r="L85" i="7"/>
  <c r="L92" i="7"/>
  <c r="R83" i="3"/>
  <c r="R84" i="3" s="1"/>
  <c r="R81" i="3"/>
  <c r="M81" i="11"/>
  <c r="M82" i="11" s="1"/>
  <c r="L82" i="11"/>
  <c r="AD88" i="11" s="1"/>
  <c r="AH77" i="10"/>
  <c r="AH80" i="10" s="1"/>
  <c r="T75" i="3"/>
  <c r="S79" i="3"/>
  <c r="M81" i="10"/>
  <c r="M82" i="10" s="1"/>
  <c r="M86" i="10" s="1"/>
  <c r="L82" i="10"/>
  <c r="L86" i="10" s="1"/>
  <c r="R85" i="7"/>
  <c r="R92" i="7"/>
  <c r="AF86" i="10"/>
  <c r="AJ72" i="10"/>
  <c r="AI78" i="10"/>
  <c r="V72" i="3"/>
  <c r="Q92" i="7"/>
  <c r="AF86" i="11"/>
  <c r="T79" i="7"/>
  <c r="U72" i="7"/>
  <c r="M85" i="7"/>
  <c r="M92" i="7"/>
  <c r="N92" i="7"/>
  <c r="AG86" i="10" l="1"/>
  <c r="AH82" i="11"/>
  <c r="AH84" i="11"/>
  <c r="AH85" i="11" s="1"/>
  <c r="S85" i="7"/>
  <c r="S92" i="7"/>
  <c r="AG86" i="11"/>
  <c r="AG88" i="11"/>
  <c r="T83" i="7"/>
  <c r="T84" i="7" s="1"/>
  <c r="T81" i="7"/>
  <c r="L86" i="11"/>
  <c r="L88" i="11"/>
  <c r="AE88" i="11"/>
  <c r="AK72" i="11"/>
  <c r="AJ78" i="11"/>
  <c r="AH82" i="10"/>
  <c r="AH84" i="10"/>
  <c r="AH85" i="10" s="1"/>
  <c r="M86" i="11"/>
  <c r="W88" i="11"/>
  <c r="Z88" i="11"/>
  <c r="T88" i="11"/>
  <c r="AA88" i="11"/>
  <c r="N88" i="11"/>
  <c r="X88" i="11"/>
  <c r="Y88" i="11"/>
  <c r="P88" i="11"/>
  <c r="O88" i="11"/>
  <c r="U88" i="11"/>
  <c r="Q88" i="11"/>
  <c r="S88" i="11"/>
  <c r="V88" i="11"/>
  <c r="AC88" i="11"/>
  <c r="M88" i="11"/>
  <c r="R88" i="11"/>
  <c r="AB88" i="11"/>
  <c r="U79" i="7"/>
  <c r="V72" i="7"/>
  <c r="AK72" i="10"/>
  <c r="AJ78" i="10"/>
  <c r="U75" i="3"/>
  <c r="T79" i="3"/>
  <c r="AI77" i="11"/>
  <c r="AI80" i="11" s="1"/>
  <c r="AF88" i="11"/>
  <c r="W72" i="3"/>
  <c r="AI77" i="10"/>
  <c r="AI80" i="10" s="1"/>
  <c r="S81" i="3"/>
  <c r="S83" i="3"/>
  <c r="S84" i="3" s="1"/>
  <c r="R85" i="3"/>
  <c r="AL72" i="10" l="1"/>
  <c r="AK78" i="10"/>
  <c r="AL72" i="11"/>
  <c r="AK78" i="11"/>
  <c r="V75" i="3"/>
  <c r="U79" i="3"/>
  <c r="U81" i="7"/>
  <c r="U83" i="7"/>
  <c r="U84" i="7" s="1"/>
  <c r="AH86" i="10"/>
  <c r="T85" i="7"/>
  <c r="T92" i="7"/>
  <c r="AH86" i="11"/>
  <c r="AH88" i="11"/>
  <c r="AI84" i="11"/>
  <c r="AI85" i="11" s="1"/>
  <c r="AI82" i="11"/>
  <c r="AI84" i="10"/>
  <c r="AI85" i="10" s="1"/>
  <c r="AI82" i="10"/>
  <c r="T81" i="3"/>
  <c r="T83" i="3"/>
  <c r="T84" i="3" s="1"/>
  <c r="V79" i="7"/>
  <c r="W72" i="7"/>
  <c r="S85" i="3"/>
  <c r="W78" i="3"/>
  <c r="X72" i="3"/>
  <c r="AJ77" i="10"/>
  <c r="AJ80" i="10"/>
  <c r="AJ77" i="11"/>
  <c r="AJ80" i="11" s="1"/>
  <c r="AI86" i="10" l="1"/>
  <c r="AJ82" i="11"/>
  <c r="AJ84" i="11"/>
  <c r="AJ85" i="11" s="1"/>
  <c r="W75" i="3"/>
  <c r="V79" i="3"/>
  <c r="AK77" i="10"/>
  <c r="AK80" i="10"/>
  <c r="AJ82" i="10"/>
  <c r="AJ84" i="10"/>
  <c r="AJ85" i="10" s="1"/>
  <c r="T85" i="3"/>
  <c r="Y72" i="3"/>
  <c r="AI86" i="11"/>
  <c r="AI88" i="11"/>
  <c r="AK77" i="11"/>
  <c r="AK80" i="11"/>
  <c r="U81" i="3"/>
  <c r="U85" i="3" s="1"/>
  <c r="U83" i="3"/>
  <c r="U84" i="3" s="1"/>
  <c r="X72" i="7"/>
  <c r="W78" i="7"/>
  <c r="W79" i="7" s="1"/>
  <c r="AM72" i="10"/>
  <c r="AL79" i="10"/>
  <c r="AL78" i="10"/>
  <c r="V83" i="7"/>
  <c r="V84" i="7" s="1"/>
  <c r="V81" i="7"/>
  <c r="U85" i="7"/>
  <c r="U92" i="7"/>
  <c r="AL79" i="11"/>
  <c r="AM72" i="11"/>
  <c r="AL78" i="11"/>
  <c r="X79" i="7" l="1"/>
  <c r="Y72" i="7"/>
  <c r="AK84" i="11"/>
  <c r="AK85" i="11" s="1"/>
  <c r="AK82" i="11"/>
  <c r="Z72" i="3"/>
  <c r="V83" i="3"/>
  <c r="V84" i="3" s="1"/>
  <c r="V81" i="3"/>
  <c r="V85" i="3" s="1"/>
  <c r="AN72" i="11"/>
  <c r="AM78" i="11"/>
  <c r="AL77" i="10"/>
  <c r="AL80" i="10" s="1"/>
  <c r="AK84" i="10"/>
  <c r="AK85" i="10" s="1"/>
  <c r="AK82" i="10"/>
  <c r="AK86" i="10" s="1"/>
  <c r="W83" i="7"/>
  <c r="W84" i="7" s="1"/>
  <c r="W81" i="7"/>
  <c r="V85" i="7"/>
  <c r="V92" i="7"/>
  <c r="AN72" i="10"/>
  <c r="AM78" i="10"/>
  <c r="AL77" i="11"/>
  <c r="AL80" i="11" s="1"/>
  <c r="AJ86" i="10"/>
  <c r="X75" i="3"/>
  <c r="W79" i="3"/>
  <c r="AJ86" i="11"/>
  <c r="AJ88" i="11"/>
  <c r="AL82" i="10" l="1"/>
  <c r="AL84" i="10"/>
  <c r="AL85" i="10" s="1"/>
  <c r="W85" i="7"/>
  <c r="W92" i="7"/>
  <c r="AA72" i="3"/>
  <c r="W83" i="3"/>
  <c r="W84" i="3" s="1"/>
  <c r="W81" i="3"/>
  <c r="W85" i="3" s="1"/>
  <c r="Y79" i="7"/>
  <c r="Z72" i="7"/>
  <c r="AO72" i="10"/>
  <c r="AN78" i="10"/>
  <c r="AO72" i="11"/>
  <c r="AN78" i="11"/>
  <c r="AL82" i="11"/>
  <c r="AL84" i="11"/>
  <c r="AL85" i="11" s="1"/>
  <c r="Y75" i="3"/>
  <c r="X79" i="3"/>
  <c r="AM77" i="10"/>
  <c r="AM80" i="10" s="1"/>
  <c r="AM77" i="11"/>
  <c r="AM80" i="11"/>
  <c r="AK86" i="11"/>
  <c r="AK88" i="11"/>
  <c r="X81" i="7"/>
  <c r="X83" i="7"/>
  <c r="X84" i="7" s="1"/>
  <c r="AM82" i="10" l="1"/>
  <c r="AM84" i="10"/>
  <c r="AM85" i="10" s="1"/>
  <c r="AP72" i="11"/>
  <c r="AO78" i="11"/>
  <c r="X85" i="7"/>
  <c r="X92" i="7"/>
  <c r="Y83" i="7"/>
  <c r="Y84" i="7" s="1"/>
  <c r="Y81" i="7"/>
  <c r="X81" i="3"/>
  <c r="X83" i="3"/>
  <c r="X84" i="3" s="1"/>
  <c r="AL86" i="11"/>
  <c r="AL88" i="11"/>
  <c r="AP72" i="10"/>
  <c r="AO78" i="10"/>
  <c r="AM82" i="11"/>
  <c r="AM84" i="11"/>
  <c r="AM85" i="11" s="1"/>
  <c r="Z79" i="7"/>
  <c r="AA72" i="7"/>
  <c r="AN77" i="10"/>
  <c r="AN80" i="10" s="1"/>
  <c r="Z75" i="3"/>
  <c r="Y79" i="3"/>
  <c r="AN77" i="11"/>
  <c r="AN80" i="11" s="1"/>
  <c r="AB72" i="3"/>
  <c r="AL86" i="10"/>
  <c r="X85" i="3" l="1"/>
  <c r="AN82" i="10"/>
  <c r="AN84" i="10"/>
  <c r="AN85" i="10" s="1"/>
  <c r="AQ72" i="10"/>
  <c r="AP78" i="10"/>
  <c r="AB78" i="3"/>
  <c r="AC72" i="3"/>
  <c r="AQ72" i="11"/>
  <c r="AP78" i="11"/>
  <c r="Y81" i="3"/>
  <c r="Y83" i="3"/>
  <c r="Y84" i="3" s="1"/>
  <c r="AN84" i="11"/>
  <c r="AN85" i="11" s="1"/>
  <c r="AN82" i="11"/>
  <c r="AA75" i="3"/>
  <c r="Z79" i="3"/>
  <c r="AA79" i="7"/>
  <c r="AB72" i="7"/>
  <c r="AM86" i="11"/>
  <c r="AM88" i="11"/>
  <c r="Y85" i="7"/>
  <c r="Y92" i="7"/>
  <c r="Z83" i="7"/>
  <c r="Z84" i="7" s="1"/>
  <c r="Z81" i="7"/>
  <c r="AO77" i="10"/>
  <c r="AO80" i="10" s="1"/>
  <c r="AO77" i="11"/>
  <c r="AO80" i="11" s="1"/>
  <c r="AM86" i="10"/>
  <c r="Z81" i="3" l="1"/>
  <c r="Z83" i="3"/>
  <c r="Z84" i="3" s="1"/>
  <c r="AN86" i="11"/>
  <c r="AN88" i="11"/>
  <c r="Y85" i="3"/>
  <c r="AR72" i="10"/>
  <c r="AQ79" i="10"/>
  <c r="AQ78" i="10"/>
  <c r="AA83" i="7"/>
  <c r="AA84" i="7" s="1"/>
  <c r="AA81" i="7"/>
  <c r="AD72" i="3"/>
  <c r="AO82" i="10"/>
  <c r="AO84" i="10"/>
  <c r="AO85" i="10" s="1"/>
  <c r="AO84" i="11"/>
  <c r="AO85" i="11" s="1"/>
  <c r="AO82" i="11"/>
  <c r="Z85" i="7"/>
  <c r="Z92" i="7"/>
  <c r="AP77" i="10"/>
  <c r="AP80" i="10" s="1"/>
  <c r="AB75" i="3"/>
  <c r="AA79" i="3"/>
  <c r="AP77" i="11"/>
  <c r="AP80" i="11"/>
  <c r="AB78" i="7"/>
  <c r="AB79" i="7" s="1"/>
  <c r="AC72" i="7"/>
  <c r="AQ79" i="11"/>
  <c r="AR72" i="11"/>
  <c r="AQ78" i="11"/>
  <c r="AN86" i="10"/>
  <c r="AP84" i="10" l="1"/>
  <c r="AP85" i="10" s="1"/>
  <c r="AP82" i="10"/>
  <c r="AP86" i="10" s="1"/>
  <c r="AB81" i="7"/>
  <c r="AB83" i="7"/>
  <c r="AB84" i="7" s="1"/>
  <c r="AP82" i="11"/>
  <c r="AP84" i="11"/>
  <c r="AP85" i="11" s="1"/>
  <c r="AQ77" i="10"/>
  <c r="AQ80" i="10"/>
  <c r="AQ77" i="11"/>
  <c r="AQ80" i="11"/>
  <c r="AA83" i="3"/>
  <c r="AA84" i="3" s="1"/>
  <c r="AA81" i="3"/>
  <c r="AA85" i="3" s="1"/>
  <c r="AO86" i="11"/>
  <c r="AO88" i="11"/>
  <c r="AO86" i="10"/>
  <c r="AA85" i="7"/>
  <c r="AA92" i="7"/>
  <c r="AS72" i="10"/>
  <c r="AR78" i="10"/>
  <c r="AD72" i="7"/>
  <c r="AC79" i="7"/>
  <c r="AS72" i="11"/>
  <c r="AR78" i="11"/>
  <c r="AC75" i="3"/>
  <c r="AB79" i="3"/>
  <c r="AE72" i="3"/>
  <c r="Z85" i="3"/>
  <c r="AE72" i="7" l="1"/>
  <c r="AD79" i="7"/>
  <c r="AR77" i="11"/>
  <c r="AR80" i="11"/>
  <c r="AQ82" i="10"/>
  <c r="AQ84" i="10"/>
  <c r="AQ85" i="10" s="1"/>
  <c r="AB85" i="7"/>
  <c r="AB92" i="7"/>
  <c r="AF72" i="3"/>
  <c r="AT72" i="11"/>
  <c r="AS78" i="11"/>
  <c r="AR77" i="10"/>
  <c r="AR80" i="10" s="1"/>
  <c r="AP86" i="11"/>
  <c r="AP88" i="11"/>
  <c r="AB83" i="3"/>
  <c r="AB84" i="3" s="1"/>
  <c r="AB81" i="3"/>
  <c r="AT72" i="10"/>
  <c r="AS78" i="10"/>
  <c r="AQ84" i="11"/>
  <c r="AQ85" i="11" s="1"/>
  <c r="AQ82" i="11"/>
  <c r="AD75" i="3"/>
  <c r="AC79" i="3"/>
  <c r="AC83" i="7"/>
  <c r="AC84" i="7" s="1"/>
  <c r="AC81" i="7"/>
  <c r="AB85" i="3" l="1"/>
  <c r="AQ86" i="10"/>
  <c r="AC85" i="7"/>
  <c r="AC92" i="7"/>
  <c r="AQ86" i="11"/>
  <c r="AQ88" i="11"/>
  <c r="AS77" i="11"/>
  <c r="AS80" i="11" s="1"/>
  <c r="AD83" i="7"/>
  <c r="AD84" i="7" s="1"/>
  <c r="AD81" i="7"/>
  <c r="AS77" i="10"/>
  <c r="AS80" i="10"/>
  <c r="AR84" i="10"/>
  <c r="AR85" i="10" s="1"/>
  <c r="AR82" i="10"/>
  <c r="AR82" i="11"/>
  <c r="AR84" i="11"/>
  <c r="AR85" i="11" s="1"/>
  <c r="AU72" i="10"/>
  <c r="AT78" i="10"/>
  <c r="AG72" i="3"/>
  <c r="AC81" i="3"/>
  <c r="AC83" i="3"/>
  <c r="AC84" i="3" s="1"/>
  <c r="AE75" i="3"/>
  <c r="AD79" i="3"/>
  <c r="AU72" i="11"/>
  <c r="AT78" i="11"/>
  <c r="AE79" i="7"/>
  <c r="AF72" i="7"/>
  <c r="AR86" i="10" l="1"/>
  <c r="AS84" i="11"/>
  <c r="AS85" i="11" s="1"/>
  <c r="AS82" i="11"/>
  <c r="AV72" i="11"/>
  <c r="AU78" i="11"/>
  <c r="AR86" i="11"/>
  <c r="AR88" i="11"/>
  <c r="AG72" i="7"/>
  <c r="AF79" i="7"/>
  <c r="AS82" i="10"/>
  <c r="AS84" i="10"/>
  <c r="AS85" i="10" s="1"/>
  <c r="AE83" i="7"/>
  <c r="AE84" i="7" s="1"/>
  <c r="AE81" i="7"/>
  <c r="AD81" i="3"/>
  <c r="AD83" i="3"/>
  <c r="AD84" i="3" s="1"/>
  <c r="AT77" i="10"/>
  <c r="AT80" i="10" s="1"/>
  <c r="AF75" i="3"/>
  <c r="AE79" i="3"/>
  <c r="AC85" i="3"/>
  <c r="AV72" i="10"/>
  <c r="AU78" i="10"/>
  <c r="AT77" i="11"/>
  <c r="AT80" i="11" s="1"/>
  <c r="AG78" i="3"/>
  <c r="AH72" i="3"/>
  <c r="AD85" i="7"/>
  <c r="AD92" i="7"/>
  <c r="AD85" i="3" l="1"/>
  <c r="AT82" i="11"/>
  <c r="AT84" i="11"/>
  <c r="AT85" i="11" s="1"/>
  <c r="AU77" i="10"/>
  <c r="AU80" i="10" s="1"/>
  <c r="AH72" i="7"/>
  <c r="AG78" i="7"/>
  <c r="AG79" i="7" s="1"/>
  <c r="AG75" i="3"/>
  <c r="AF79" i="3"/>
  <c r="AV79" i="11"/>
  <c r="AW72" i="11"/>
  <c r="AV78" i="11"/>
  <c r="AW72" i="10"/>
  <c r="AV79" i="10"/>
  <c r="AV78" i="10"/>
  <c r="AT84" i="10"/>
  <c r="AT85" i="10" s="1"/>
  <c r="AT82" i="10"/>
  <c r="AI72" i="3"/>
  <c r="AE85" i="7"/>
  <c r="AE92" i="7"/>
  <c r="AS86" i="10"/>
  <c r="AS86" i="11"/>
  <c r="AS88" i="11"/>
  <c r="AE81" i="3"/>
  <c r="AE83" i="3"/>
  <c r="AE84" i="3" s="1"/>
  <c r="AF81" i="7"/>
  <c r="AF83" i="7"/>
  <c r="AF84" i="7" s="1"/>
  <c r="AU77" i="11"/>
  <c r="AU80" i="11" s="1"/>
  <c r="AT86" i="10" l="1"/>
  <c r="AG83" i="7"/>
  <c r="AG84" i="7" s="1"/>
  <c r="AG81" i="7"/>
  <c r="AF85" i="7"/>
  <c r="AF92" i="7"/>
  <c r="AX72" i="10"/>
  <c r="AW78" i="10"/>
  <c r="AV77" i="11"/>
  <c r="AV80" i="11" s="1"/>
  <c r="AF83" i="3"/>
  <c r="AF84" i="3" s="1"/>
  <c r="AF81" i="3"/>
  <c r="AH79" i="7"/>
  <c r="AI72" i="7"/>
  <c r="AU84" i="11"/>
  <c r="AU85" i="11" s="1"/>
  <c r="AU82" i="11"/>
  <c r="AE85" i="3"/>
  <c r="AJ72" i="3"/>
  <c r="AV77" i="10"/>
  <c r="AV80" i="10"/>
  <c r="AX72" i="11"/>
  <c r="AW78" i="11"/>
  <c r="AH75" i="3"/>
  <c r="AG79" i="3"/>
  <c r="AU82" i="10"/>
  <c r="AU84" i="10"/>
  <c r="AU85" i="10" s="1"/>
  <c r="AT86" i="11"/>
  <c r="AT88" i="11"/>
  <c r="AG83" i="3" l="1"/>
  <c r="AG84" i="3" s="1"/>
  <c r="AG81" i="3"/>
  <c r="AG85" i="3" s="1"/>
  <c r="AV82" i="10"/>
  <c r="AV84" i="10"/>
  <c r="AV85" i="10" s="1"/>
  <c r="AW77" i="10"/>
  <c r="AW80" i="10" s="1"/>
  <c r="AI75" i="3"/>
  <c r="AH79" i="3"/>
  <c r="AJ72" i="7"/>
  <c r="AI79" i="7"/>
  <c r="AV82" i="11"/>
  <c r="AV84" i="11"/>
  <c r="AV85" i="11" s="1"/>
  <c r="AY72" i="10"/>
  <c r="AX78" i="10"/>
  <c r="AW77" i="11"/>
  <c r="AW80" i="11" s="1"/>
  <c r="AK72" i="3"/>
  <c r="AH83" i="7"/>
  <c r="AH84" i="7" s="1"/>
  <c r="AH81" i="7"/>
  <c r="AG85" i="7"/>
  <c r="AG92" i="7"/>
  <c r="AU86" i="10"/>
  <c r="AY72" i="11"/>
  <c r="AX78" i="11"/>
  <c r="AU86" i="11"/>
  <c r="AU88" i="11"/>
  <c r="AF85" i="3"/>
  <c r="AV86" i="10" l="1"/>
  <c r="AW82" i="10"/>
  <c r="AW84" i="10"/>
  <c r="AW85" i="10" s="1"/>
  <c r="AH85" i="7"/>
  <c r="AH92" i="7"/>
  <c r="AW82" i="11"/>
  <c r="AW84" i="11"/>
  <c r="AW85" i="11" s="1"/>
  <c r="AK72" i="7"/>
  <c r="AJ79" i="7"/>
  <c r="AH81" i="3"/>
  <c r="AH83" i="3"/>
  <c r="AH84" i="3" s="1"/>
  <c r="AX77" i="11"/>
  <c r="AX80" i="11" s="1"/>
  <c r="AL72" i="3"/>
  <c r="AX77" i="10"/>
  <c r="AX80" i="10" s="1"/>
  <c r="AV86" i="11"/>
  <c r="AV88" i="11"/>
  <c r="AJ75" i="3"/>
  <c r="AI79" i="3"/>
  <c r="AZ72" i="11"/>
  <c r="AY78" i="11"/>
  <c r="AZ72" i="10"/>
  <c r="AY78" i="10"/>
  <c r="AI81" i="7"/>
  <c r="AI83" i="7"/>
  <c r="AI84" i="7" s="1"/>
  <c r="AH85" i="3" l="1"/>
  <c r="AX82" i="11"/>
  <c r="AX84" i="11"/>
  <c r="AX85" i="11" s="1"/>
  <c r="AX82" i="10"/>
  <c r="AX86" i="10" s="1"/>
  <c r="AX84" i="10"/>
  <c r="AX85" i="10" s="1"/>
  <c r="AM72" i="3"/>
  <c r="AL78" i="3"/>
  <c r="BA72" i="10"/>
  <c r="AZ78" i="10"/>
  <c r="AJ83" i="7"/>
  <c r="AJ84" i="7" s="1"/>
  <c r="AJ81" i="7"/>
  <c r="AW86" i="11"/>
  <c r="AW88" i="11"/>
  <c r="AI85" i="7"/>
  <c r="AI92" i="7"/>
  <c r="BA72" i="11"/>
  <c r="AZ78" i="11"/>
  <c r="AK75" i="3"/>
  <c r="AJ79" i="3"/>
  <c r="AY80" i="10"/>
  <c r="AY77" i="10"/>
  <c r="AY77" i="11"/>
  <c r="AY80" i="11" s="1"/>
  <c r="AI81" i="3"/>
  <c r="AI83" i="3"/>
  <c r="AI84" i="3" s="1"/>
  <c r="AL72" i="7"/>
  <c r="AK79" i="7"/>
  <c r="AW86" i="10"/>
  <c r="AI85" i="3" l="1"/>
  <c r="AY84" i="11"/>
  <c r="AY85" i="11" s="1"/>
  <c r="AY82" i="11"/>
  <c r="BA79" i="11"/>
  <c r="BB72" i="11"/>
  <c r="BA78" i="11"/>
  <c r="AN72" i="3"/>
  <c r="AJ83" i="3"/>
  <c r="AJ84" i="3" s="1"/>
  <c r="AJ81" i="3"/>
  <c r="AK83" i="7"/>
  <c r="AK84" i="7" s="1"/>
  <c r="AK81" i="7"/>
  <c r="AY82" i="10"/>
  <c r="AY84" i="10"/>
  <c r="AY85" i="10" s="1"/>
  <c r="AZ77" i="11"/>
  <c r="AZ80" i="11"/>
  <c r="AM72" i="7"/>
  <c r="AL78" i="7"/>
  <c r="AL79" i="7" s="1"/>
  <c r="AZ77" i="10"/>
  <c r="AZ80" i="10" s="1"/>
  <c r="AL75" i="3"/>
  <c r="AK79" i="3"/>
  <c r="AJ85" i="7"/>
  <c r="AJ92" i="7"/>
  <c r="BA79" i="10"/>
  <c r="BB72" i="10"/>
  <c r="BA78" i="10"/>
  <c r="AX86" i="11"/>
  <c r="AX88" i="11"/>
  <c r="AJ85" i="3" l="1"/>
  <c r="AL83" i="7"/>
  <c r="AL84" i="7" s="1"/>
  <c r="AL81" i="7"/>
  <c r="AZ82" i="10"/>
  <c r="AZ86" i="10" s="1"/>
  <c r="AZ84" i="10"/>
  <c r="AZ85" i="10" s="1"/>
  <c r="AK81" i="3"/>
  <c r="AK83" i="3"/>
  <c r="AK84" i="3" s="1"/>
  <c r="AZ84" i="11"/>
  <c r="AZ85" i="11" s="1"/>
  <c r="AZ82" i="11"/>
  <c r="AM75" i="3"/>
  <c r="AL79" i="3"/>
  <c r="BA77" i="11"/>
  <c r="BA80" i="11" s="1"/>
  <c r="AN72" i="7"/>
  <c r="AM79" i="7"/>
  <c r="AY86" i="11"/>
  <c r="AY88" i="11"/>
  <c r="BA77" i="10"/>
  <c r="BA80" i="10" s="1"/>
  <c r="AK85" i="7"/>
  <c r="AK92" i="7"/>
  <c r="BC72" i="11"/>
  <c r="BB78" i="11"/>
  <c r="BC72" i="10"/>
  <c r="BB78" i="10"/>
  <c r="AY86" i="10"/>
  <c r="AO72" i="3"/>
  <c r="BD72" i="10" l="1"/>
  <c r="BC78" i="10"/>
  <c r="BA82" i="11"/>
  <c r="BA84" i="11"/>
  <c r="BA85" i="11" s="1"/>
  <c r="AP72" i="3"/>
  <c r="BB77" i="11"/>
  <c r="BB80" i="11"/>
  <c r="BD72" i="11"/>
  <c r="BC78" i="11"/>
  <c r="AM81" i="7"/>
  <c r="AM83" i="7"/>
  <c r="AM84" i="7" s="1"/>
  <c r="AL81" i="3"/>
  <c r="AL83" i="3"/>
  <c r="AL84" i="3" s="1"/>
  <c r="AK85" i="3"/>
  <c r="AL85" i="7"/>
  <c r="AL92" i="7"/>
  <c r="BB77" i="10"/>
  <c r="BB80" i="10" s="1"/>
  <c r="BA84" i="10"/>
  <c r="BA85" i="10" s="1"/>
  <c r="BA82" i="10"/>
  <c r="BA86" i="10" s="1"/>
  <c r="AN79" i="7"/>
  <c r="AO72" i="7"/>
  <c r="AN75" i="3"/>
  <c r="AM79" i="3"/>
  <c r="AZ86" i="11"/>
  <c r="AZ88" i="11"/>
  <c r="BB82" i="10" l="1"/>
  <c r="BB84" i="10"/>
  <c r="BB85" i="10" s="1"/>
  <c r="AQ72" i="3"/>
  <c r="AM81" i="3"/>
  <c r="AM83" i="3"/>
  <c r="AM84" i="3" s="1"/>
  <c r="AL85" i="3"/>
  <c r="BC77" i="11"/>
  <c r="BC80" i="11" s="1"/>
  <c r="BB82" i="11"/>
  <c r="BB84" i="11"/>
  <c r="BB85" i="11" s="1"/>
  <c r="BC77" i="10"/>
  <c r="BC80" i="10"/>
  <c r="AN81" i="7"/>
  <c r="AN83" i="7"/>
  <c r="AN84" i="7" s="1"/>
  <c r="AM85" i="7"/>
  <c r="AM92" i="7"/>
  <c r="BA86" i="11"/>
  <c r="BA88" i="11"/>
  <c r="AO75" i="3"/>
  <c r="AN79" i="3"/>
  <c r="AP72" i="7"/>
  <c r="AO79" i="7"/>
  <c r="BE72" i="11"/>
  <c r="BD78" i="11"/>
  <c r="BE72" i="10"/>
  <c r="BD78" i="10"/>
  <c r="BC82" i="11" l="1"/>
  <c r="BC84" i="11"/>
  <c r="BC85" i="11" s="1"/>
  <c r="AQ72" i="7"/>
  <c r="AP79" i="7"/>
  <c r="AO81" i="7"/>
  <c r="AO83" i="7"/>
  <c r="AO84" i="7" s="1"/>
  <c r="BD77" i="11"/>
  <c r="BD80" i="11" s="1"/>
  <c r="BC84" i="10"/>
  <c r="BC85" i="10" s="1"/>
  <c r="BC82" i="10"/>
  <c r="BB86" i="11"/>
  <c r="BB88" i="11"/>
  <c r="BF72" i="11"/>
  <c r="BE78" i="11"/>
  <c r="AN81" i="3"/>
  <c r="AN83" i="3"/>
  <c r="AN84" i="3" s="1"/>
  <c r="BF72" i="10"/>
  <c r="BE78" i="10"/>
  <c r="AN85" i="7"/>
  <c r="AN92" i="7"/>
  <c r="AM85" i="3"/>
  <c r="BD77" i="10"/>
  <c r="BD80" i="10"/>
  <c r="AP75" i="3"/>
  <c r="AO79" i="3"/>
  <c r="AR72" i="3"/>
  <c r="AQ78" i="3"/>
  <c r="BB86" i="10"/>
  <c r="BC86" i="10" l="1"/>
  <c r="BD84" i="11"/>
  <c r="BD85" i="11" s="1"/>
  <c r="BD82" i="11"/>
  <c r="AS72" i="3"/>
  <c r="AQ75" i="3"/>
  <c r="AP79" i="3"/>
  <c r="AQ78" i="7"/>
  <c r="AQ79" i="7" s="1"/>
  <c r="AR72" i="7"/>
  <c r="BE77" i="10"/>
  <c r="BE80" i="10" s="1"/>
  <c r="BD82" i="10"/>
  <c r="BD84" i="10"/>
  <c r="BD85" i="10" s="1"/>
  <c r="AN85" i="3"/>
  <c r="BE77" i="11"/>
  <c r="BE80" i="11"/>
  <c r="AO85" i="7"/>
  <c r="AO92" i="7"/>
  <c r="AO83" i="3"/>
  <c r="AO84" i="3" s="1"/>
  <c r="AO81" i="3"/>
  <c r="BG72" i="10"/>
  <c r="BF79" i="10"/>
  <c r="BF78" i="10"/>
  <c r="BF79" i="11"/>
  <c r="BG72" i="11"/>
  <c r="BF78" i="11"/>
  <c r="AP83" i="7"/>
  <c r="AP84" i="7" s="1"/>
  <c r="AP81" i="7"/>
  <c r="BC86" i="11"/>
  <c r="BC88" i="11"/>
  <c r="BE84" i="10" l="1"/>
  <c r="BE85" i="10" s="1"/>
  <c r="BE82" i="10"/>
  <c r="BE86" i="10" s="1"/>
  <c r="AP81" i="3"/>
  <c r="AP83" i="3"/>
  <c r="AP84" i="3" s="1"/>
  <c r="BF77" i="11"/>
  <c r="BF80" i="11"/>
  <c r="AT72" i="3"/>
  <c r="BH72" i="11"/>
  <c r="BG78" i="11"/>
  <c r="BH72" i="10"/>
  <c r="BG78" i="10"/>
  <c r="AP85" i="7"/>
  <c r="AP92" i="7"/>
  <c r="BD86" i="10"/>
  <c r="AS72" i="7"/>
  <c r="AR79" i="7"/>
  <c r="AR75" i="3"/>
  <c r="AQ79" i="3"/>
  <c r="BD86" i="11"/>
  <c r="BD88" i="11"/>
  <c r="BE82" i="11"/>
  <c r="BE84" i="11"/>
  <c r="BE85" i="11" s="1"/>
  <c r="AQ83" i="7"/>
  <c r="AQ84" i="7" s="1"/>
  <c r="AQ81" i="7"/>
  <c r="BF77" i="10"/>
  <c r="BF80" i="10" s="1"/>
  <c r="AO85" i="3"/>
  <c r="BF82" i="10" l="1"/>
  <c r="BF84" i="10"/>
  <c r="BF85" i="10" s="1"/>
  <c r="BE86" i="11"/>
  <c r="BE88" i="11"/>
  <c r="BG77" i="10"/>
  <c r="BG80" i="10"/>
  <c r="BI72" i="10"/>
  <c r="BH78" i="10"/>
  <c r="AU72" i="3"/>
  <c r="AP85" i="3"/>
  <c r="AR81" i="7"/>
  <c r="AR83" i="7"/>
  <c r="AR84" i="7" s="1"/>
  <c r="BG77" i="11"/>
  <c r="BG80" i="11"/>
  <c r="BF84" i="11"/>
  <c r="BF85" i="11" s="1"/>
  <c r="BF82" i="11"/>
  <c r="AQ81" i="3"/>
  <c r="AQ83" i="3"/>
  <c r="AQ84" i="3" s="1"/>
  <c r="AS75" i="3"/>
  <c r="AR79" i="3"/>
  <c r="AQ85" i="7"/>
  <c r="AQ92" i="7"/>
  <c r="AT72" i="7"/>
  <c r="AS79" i="7"/>
  <c r="BI72" i="11"/>
  <c r="BH78" i="11"/>
  <c r="AR85" i="7" l="1"/>
  <c r="AR92" i="7"/>
  <c r="AT75" i="3"/>
  <c r="AS79" i="3"/>
  <c r="BG82" i="11"/>
  <c r="BG84" i="11"/>
  <c r="BG85" i="11" s="1"/>
  <c r="BH77" i="10"/>
  <c r="BH80" i="10" s="1"/>
  <c r="AS83" i="7"/>
  <c r="AS84" i="7" s="1"/>
  <c r="AS81" i="7"/>
  <c r="BJ72" i="10"/>
  <c r="BI78" i="10"/>
  <c r="AV72" i="3"/>
  <c r="BG82" i="10"/>
  <c r="BG84" i="10"/>
  <c r="BG85" i="10" s="1"/>
  <c r="BH77" i="11"/>
  <c r="BH80" i="11" s="1"/>
  <c r="AU72" i="7"/>
  <c r="AT79" i="7"/>
  <c r="BF86" i="11"/>
  <c r="BF88" i="11"/>
  <c r="BJ72" i="11"/>
  <c r="BI78" i="11"/>
  <c r="AR81" i="3"/>
  <c r="AR83" i="3"/>
  <c r="AR84" i="3" s="1"/>
  <c r="AQ85" i="3"/>
  <c r="BF86" i="10"/>
  <c r="BH84" i="11" l="1"/>
  <c r="BH85" i="11" s="1"/>
  <c r="BH82" i="11"/>
  <c r="BK72" i="11"/>
  <c r="BJ78" i="11"/>
  <c r="AU79" i="7"/>
  <c r="AV72" i="7"/>
  <c r="AW72" i="3"/>
  <c r="AV78" i="3"/>
  <c r="BH82" i="10"/>
  <c r="BH84" i="10"/>
  <c r="BH85" i="10" s="1"/>
  <c r="AS81" i="3"/>
  <c r="AS83" i="3"/>
  <c r="AS84" i="3" s="1"/>
  <c r="AS85" i="7"/>
  <c r="AS92" i="7"/>
  <c r="AU75" i="3"/>
  <c r="AT79" i="3"/>
  <c r="AR85" i="3"/>
  <c r="BI77" i="10"/>
  <c r="BI80" i="10"/>
  <c r="BI77" i="11"/>
  <c r="BI80" i="11" s="1"/>
  <c r="AT83" i="7"/>
  <c r="AT84" i="7" s="1"/>
  <c r="AT81" i="7"/>
  <c r="BG86" i="10"/>
  <c r="BK72" i="10"/>
  <c r="BJ78" i="10"/>
  <c r="BG86" i="11"/>
  <c r="BG88" i="11"/>
  <c r="BH86" i="10" l="1"/>
  <c r="BI82" i="11"/>
  <c r="BI84" i="11"/>
  <c r="BI85" i="11" s="1"/>
  <c r="BJ80" i="10"/>
  <c r="BJ77" i="10"/>
  <c r="BI82" i="10"/>
  <c r="BI84" i="10"/>
  <c r="BI85" i="10" s="1"/>
  <c r="AU83" i="7"/>
  <c r="AU84" i="7" s="1"/>
  <c r="AU81" i="7"/>
  <c r="AT85" i="7"/>
  <c r="AT92" i="7"/>
  <c r="AV78" i="7"/>
  <c r="AV79" i="7" s="1"/>
  <c r="AW72" i="7"/>
  <c r="BL72" i="10"/>
  <c r="BK79" i="10"/>
  <c r="BK78" i="10"/>
  <c r="AT83" i="3"/>
  <c r="AT84" i="3" s="1"/>
  <c r="AT81" i="3"/>
  <c r="AT85" i="3" s="1"/>
  <c r="AS85" i="3"/>
  <c r="AX72" i="3"/>
  <c r="BJ77" i="11"/>
  <c r="BJ80" i="11" s="1"/>
  <c r="BH86" i="11"/>
  <c r="BH88" i="11"/>
  <c r="AV75" i="3"/>
  <c r="AU79" i="3"/>
  <c r="BK79" i="11"/>
  <c r="BL72" i="11"/>
  <c r="BK78" i="11"/>
  <c r="BI86" i="10" l="1"/>
  <c r="BJ84" i="11"/>
  <c r="BJ85" i="11" s="1"/>
  <c r="BJ82" i="11"/>
  <c r="AV83" i="7"/>
  <c r="AV84" i="7" s="1"/>
  <c r="AV81" i="7"/>
  <c r="BM72" i="10"/>
  <c r="BL78" i="10"/>
  <c r="AU85" i="7"/>
  <c r="AU92" i="7"/>
  <c r="AY72" i="3"/>
  <c r="BM72" i="11"/>
  <c r="BL78" i="11"/>
  <c r="AW75" i="3"/>
  <c r="AV79" i="3"/>
  <c r="BJ82" i="10"/>
  <c r="BJ84" i="10"/>
  <c r="BJ85" i="10" s="1"/>
  <c r="BK77" i="11"/>
  <c r="BK80" i="11"/>
  <c r="AU81" i="3"/>
  <c r="AU83" i="3"/>
  <c r="AU84" i="3" s="1"/>
  <c r="BK77" i="10"/>
  <c r="BK80" i="10"/>
  <c r="AX72" i="7"/>
  <c r="AW79" i="7"/>
  <c r="BI86" i="11"/>
  <c r="BI88" i="11"/>
  <c r="AU85" i="3" l="1"/>
  <c r="BJ86" i="10"/>
  <c r="BN72" i="10"/>
  <c r="BM78" i="10"/>
  <c r="BK82" i="11"/>
  <c r="BK84" i="11"/>
  <c r="BK85" i="11" s="1"/>
  <c r="BN72" i="11"/>
  <c r="BM78" i="11"/>
  <c r="BK82" i="10"/>
  <c r="BK84" i="10"/>
  <c r="BK85" i="10" s="1"/>
  <c r="BL77" i="11"/>
  <c r="BL80" i="11"/>
  <c r="AW81" i="7"/>
  <c r="AW83" i="7"/>
  <c r="AW84" i="7" s="1"/>
  <c r="AV81" i="3"/>
  <c r="AV83" i="3"/>
  <c r="AV84" i="3" s="1"/>
  <c r="BJ86" i="11"/>
  <c r="BJ88" i="11"/>
  <c r="AX79" i="7"/>
  <c r="AY72" i="7"/>
  <c r="AX75" i="3"/>
  <c r="AW79" i="3"/>
  <c r="AZ72" i="3"/>
  <c r="BL77" i="10"/>
  <c r="BL80" i="10" s="1"/>
  <c r="AV85" i="7"/>
  <c r="AV92" i="7"/>
  <c r="BA72" i="3" l="1"/>
  <c r="AZ72" i="7"/>
  <c r="AY79" i="7"/>
  <c r="BO72" i="11"/>
  <c r="BN78" i="11"/>
  <c r="BM77" i="10"/>
  <c r="BM80" i="10"/>
  <c r="AX83" i="7"/>
  <c r="AX84" i="7" s="1"/>
  <c r="AX81" i="7"/>
  <c r="AW85" i="7"/>
  <c r="AW92" i="7"/>
  <c r="BK86" i="10"/>
  <c r="BO72" i="10"/>
  <c r="BN78" i="10"/>
  <c r="BL84" i="10"/>
  <c r="BL85" i="10" s="1"/>
  <c r="BL82" i="10"/>
  <c r="BL86" i="10" s="1"/>
  <c r="AW81" i="3"/>
  <c r="AW83" i="3"/>
  <c r="AW84" i="3" s="1"/>
  <c r="BL82" i="11"/>
  <c r="BL84" i="11"/>
  <c r="BL85" i="11" s="1"/>
  <c r="AV85" i="3"/>
  <c r="AY75" i="3"/>
  <c r="AX79" i="3"/>
  <c r="BM77" i="11"/>
  <c r="BM80" i="11" s="1"/>
  <c r="BK86" i="11"/>
  <c r="BK88" i="11"/>
  <c r="AW85" i="3" l="1"/>
  <c r="BM82" i="11"/>
  <c r="BM84" i="11"/>
  <c r="BM85" i="11" s="1"/>
  <c r="BM82" i="10"/>
  <c r="BM84" i="10"/>
  <c r="BM85" i="10" s="1"/>
  <c r="AX85" i="7"/>
  <c r="AX92" i="7"/>
  <c r="BA72" i="7"/>
  <c r="AZ79" i="7"/>
  <c r="AZ75" i="3"/>
  <c r="AY79" i="3"/>
  <c r="BL86" i="11"/>
  <c r="BL88" i="11"/>
  <c r="BP72" i="10"/>
  <c r="BO78" i="10"/>
  <c r="AY81" i="7"/>
  <c r="AY83" i="7"/>
  <c r="AY84" i="7" s="1"/>
  <c r="AX81" i="3"/>
  <c r="AX83" i="3"/>
  <c r="AX84" i="3" s="1"/>
  <c r="BN77" i="11"/>
  <c r="BN80" i="11" s="1"/>
  <c r="BB72" i="3"/>
  <c r="BA78" i="3"/>
  <c r="BN77" i="10"/>
  <c r="BN80" i="10"/>
  <c r="BP72" i="11"/>
  <c r="BO78" i="11"/>
  <c r="BN84" i="11" l="1"/>
  <c r="BN85" i="11" s="1"/>
  <c r="BN82" i="11"/>
  <c r="BN84" i="10"/>
  <c r="BN85" i="10" s="1"/>
  <c r="BN82" i="10"/>
  <c r="BC72" i="3"/>
  <c r="AZ83" i="7"/>
  <c r="AZ84" i="7" s="1"/>
  <c r="AZ81" i="7"/>
  <c r="BO77" i="11"/>
  <c r="BO80" i="11" s="1"/>
  <c r="AY85" i="7"/>
  <c r="AY92" i="7"/>
  <c r="BA79" i="7"/>
  <c r="BB72" i="7"/>
  <c r="BA78" i="7"/>
  <c r="BP79" i="11"/>
  <c r="BQ72" i="11"/>
  <c r="BP78" i="11"/>
  <c r="AX85" i="3"/>
  <c r="BO77" i="10"/>
  <c r="BO80" i="10"/>
  <c r="AY83" i="3"/>
  <c r="AY84" i="3" s="1"/>
  <c r="AY81" i="3"/>
  <c r="BQ72" i="10"/>
  <c r="BP79" i="10"/>
  <c r="BP78" i="10"/>
  <c r="BA75" i="3"/>
  <c r="AZ79" i="3"/>
  <c r="BM86" i="10"/>
  <c r="BM86" i="11"/>
  <c r="BM88" i="11"/>
  <c r="AY85" i="3" l="1"/>
  <c r="BD72" i="3"/>
  <c r="BN86" i="11"/>
  <c r="BN88" i="11"/>
  <c r="BO82" i="10"/>
  <c r="BO84" i="10"/>
  <c r="BO85" i="10" s="1"/>
  <c r="BR72" i="11"/>
  <c r="BQ78" i="11"/>
  <c r="BA81" i="7"/>
  <c r="BA83" i="7"/>
  <c r="BA84" i="7" s="1"/>
  <c r="BO82" i="11"/>
  <c r="BO84" i="11"/>
  <c r="BO85" i="11" s="1"/>
  <c r="AZ81" i="3"/>
  <c r="AZ83" i="3"/>
  <c r="AZ84" i="3" s="1"/>
  <c r="BR72" i="10"/>
  <c r="BQ78" i="10"/>
  <c r="BB75" i="3"/>
  <c r="BA79" i="3"/>
  <c r="BP77" i="10"/>
  <c r="BP80" i="10"/>
  <c r="BP77" i="11"/>
  <c r="BP80" i="11" s="1"/>
  <c r="BC72" i="7"/>
  <c r="BB79" i="7"/>
  <c r="AZ85" i="7"/>
  <c r="AZ92" i="7"/>
  <c r="BN86" i="10"/>
  <c r="BO86" i="11" l="1"/>
  <c r="BO88" i="11"/>
  <c r="BP84" i="11"/>
  <c r="BP85" i="11" s="1"/>
  <c r="BP82" i="11"/>
  <c r="BC75" i="3"/>
  <c r="BB79" i="3"/>
  <c r="BQ77" i="11"/>
  <c r="BQ80" i="11"/>
  <c r="AZ85" i="3"/>
  <c r="BS72" i="11"/>
  <c r="BR78" i="11"/>
  <c r="BB83" i="7"/>
  <c r="BB84" i="7" s="1"/>
  <c r="BB81" i="7"/>
  <c r="BP82" i="10"/>
  <c r="BP84" i="10"/>
  <c r="BP85" i="10" s="1"/>
  <c r="BQ77" i="10"/>
  <c r="BQ80" i="10" s="1"/>
  <c r="BD72" i="7"/>
  <c r="BC79" i="7"/>
  <c r="BA81" i="3"/>
  <c r="BA83" i="3"/>
  <c r="BA84" i="3" s="1"/>
  <c r="BS72" i="10"/>
  <c r="BR78" i="10"/>
  <c r="BA85" i="7"/>
  <c r="BA92" i="7"/>
  <c r="BO86" i="10"/>
  <c r="BE72" i="3"/>
  <c r="BQ82" i="10" l="1"/>
  <c r="BQ84" i="10"/>
  <c r="BQ85" i="10" s="1"/>
  <c r="BC83" i="7"/>
  <c r="BC84" i="7" s="1"/>
  <c r="BC81" i="7"/>
  <c r="BT72" i="11"/>
  <c r="BS78" i="11"/>
  <c r="BB81" i="3"/>
  <c r="BB83" i="3"/>
  <c r="BB84" i="3" s="1"/>
  <c r="BT72" i="10"/>
  <c r="BS78" i="10"/>
  <c r="BE72" i="7"/>
  <c r="BD79" i="7"/>
  <c r="BP86" i="10"/>
  <c r="BD75" i="3"/>
  <c r="BC79" i="3"/>
  <c r="BQ82" i="11"/>
  <c r="BQ84" i="11"/>
  <c r="BQ85" i="11" s="1"/>
  <c r="BR77" i="10"/>
  <c r="BR80" i="10"/>
  <c r="BF72" i="3"/>
  <c r="BA85" i="3"/>
  <c r="BB85" i="7"/>
  <c r="BB92" i="7"/>
  <c r="BR77" i="11"/>
  <c r="BR80" i="11" s="1"/>
  <c r="BP86" i="11"/>
  <c r="BP88" i="11"/>
  <c r="BB85" i="3" l="1"/>
  <c r="BR84" i="11"/>
  <c r="BR85" i="11" s="1"/>
  <c r="BR82" i="11"/>
  <c r="BR82" i="10"/>
  <c r="BR86" i="10" s="1"/>
  <c r="BR84" i="10"/>
  <c r="BR85" i="10" s="1"/>
  <c r="BC85" i="7"/>
  <c r="BC92" i="7"/>
  <c r="BU72" i="10"/>
  <c r="BT78" i="10"/>
  <c r="BS77" i="10"/>
  <c r="BS80" i="10" s="1"/>
  <c r="BG72" i="3"/>
  <c r="BF78" i="3"/>
  <c r="BQ86" i="11"/>
  <c r="BQ88" i="11"/>
  <c r="BS77" i="11"/>
  <c r="BS80" i="11" s="1"/>
  <c r="BC81" i="3"/>
  <c r="BC83" i="3"/>
  <c r="BC84" i="3" s="1"/>
  <c r="BD83" i="7"/>
  <c r="BD84" i="7" s="1"/>
  <c r="BD81" i="7"/>
  <c r="BU72" i="11"/>
  <c r="BT78" i="11"/>
  <c r="BE75" i="3"/>
  <c r="BD79" i="3"/>
  <c r="BE79" i="7"/>
  <c r="BF72" i="7"/>
  <c r="BQ86" i="10"/>
  <c r="BS84" i="10" l="1"/>
  <c r="BS85" i="10" s="1"/>
  <c r="BS82" i="10"/>
  <c r="BS86" i="10" s="1"/>
  <c r="BD83" i="3"/>
  <c r="BD84" i="3" s="1"/>
  <c r="BD81" i="3"/>
  <c r="BD85" i="3" s="1"/>
  <c r="BF78" i="7"/>
  <c r="BG72" i="7"/>
  <c r="BF79" i="7"/>
  <c r="BC85" i="3"/>
  <c r="BT77" i="11"/>
  <c r="BT80" i="11"/>
  <c r="BS82" i="11"/>
  <c r="BS84" i="11"/>
  <c r="BS85" i="11" s="1"/>
  <c r="BU79" i="10"/>
  <c r="BV72" i="10"/>
  <c r="BU78" i="10"/>
  <c r="BF75" i="3"/>
  <c r="BE79" i="3"/>
  <c r="BU79" i="11"/>
  <c r="BV72" i="11"/>
  <c r="BU78" i="11"/>
  <c r="BH72" i="3"/>
  <c r="BR86" i="11"/>
  <c r="BR88" i="11"/>
  <c r="BE81" i="7"/>
  <c r="BE83" i="7"/>
  <c r="BE84" i="7" s="1"/>
  <c r="BD85" i="7"/>
  <c r="BD92" i="7"/>
  <c r="BT77" i="10"/>
  <c r="BT80" i="10" s="1"/>
  <c r="BT82" i="10" l="1"/>
  <c r="BT84" i="10"/>
  <c r="BT85" i="10" s="1"/>
  <c r="BW72" i="10"/>
  <c r="BV78" i="10"/>
  <c r="BU77" i="10"/>
  <c r="BU80" i="10"/>
  <c r="BU77" i="11"/>
  <c r="BU80" i="11" s="1"/>
  <c r="BS86" i="11"/>
  <c r="BS88" i="11"/>
  <c r="BW72" i="11"/>
  <c r="BV78" i="11"/>
  <c r="BT84" i="11"/>
  <c r="BT85" i="11" s="1"/>
  <c r="BT82" i="11"/>
  <c r="BH72" i="7"/>
  <c r="BG79" i="7"/>
  <c r="BI72" i="3"/>
  <c r="BE81" i="3"/>
  <c r="BE83" i="3"/>
  <c r="BE84" i="3" s="1"/>
  <c r="BG75" i="3"/>
  <c r="BF79" i="3"/>
  <c r="BF83" i="7"/>
  <c r="BF84" i="7" s="1"/>
  <c r="BF81" i="7"/>
  <c r="BE85" i="7"/>
  <c r="BE92" i="7"/>
  <c r="BU82" i="11" l="1"/>
  <c r="BU84" i="11"/>
  <c r="BU85" i="11" s="1"/>
  <c r="BF81" i="3"/>
  <c r="BF83" i="3"/>
  <c r="BF84" i="3" s="1"/>
  <c r="BX72" i="11"/>
  <c r="BW78" i="11"/>
  <c r="BE85" i="3"/>
  <c r="BT86" i="11"/>
  <c r="BT88" i="11"/>
  <c r="BX72" i="10"/>
  <c r="BW78" i="10"/>
  <c r="BF85" i="7"/>
  <c r="BF92" i="7"/>
  <c r="BG83" i="7"/>
  <c r="BG84" i="7" s="1"/>
  <c r="BG81" i="7"/>
  <c r="BU84" i="10"/>
  <c r="BU85" i="10" s="1"/>
  <c r="BU82" i="10"/>
  <c r="BV77" i="10"/>
  <c r="BV80" i="10" s="1"/>
  <c r="BH75" i="3"/>
  <c r="BG79" i="3"/>
  <c r="BJ72" i="3"/>
  <c r="BH79" i="7"/>
  <c r="BI72" i="7"/>
  <c r="BV77" i="11"/>
  <c r="BV80" i="11" s="1"/>
  <c r="BT86" i="10"/>
  <c r="BF85" i="3" l="1"/>
  <c r="BU86" i="10"/>
  <c r="BV82" i="10"/>
  <c r="BV84" i="10"/>
  <c r="BV85" i="10" s="1"/>
  <c r="BI75" i="3"/>
  <c r="BH79" i="3"/>
  <c r="BW77" i="10"/>
  <c r="BW80" i="10"/>
  <c r="BY72" i="10"/>
  <c r="BX78" i="10"/>
  <c r="BW77" i="11"/>
  <c r="BW80" i="11" s="1"/>
  <c r="BH81" i="7"/>
  <c r="BH83" i="7"/>
  <c r="BH84" i="7" s="1"/>
  <c r="BG85" i="7"/>
  <c r="BG92" i="7"/>
  <c r="BV82" i="11"/>
  <c r="BV84" i="11"/>
  <c r="BV85" i="11" s="1"/>
  <c r="BK72" i="3"/>
  <c r="BY72" i="11"/>
  <c r="BX78" i="11"/>
  <c r="BJ72" i="7"/>
  <c r="BI79" i="7"/>
  <c r="BG81" i="3"/>
  <c r="BG83" i="3"/>
  <c r="BG84" i="3" s="1"/>
  <c r="BU86" i="11"/>
  <c r="BU88" i="11"/>
  <c r="BW82" i="11" l="1"/>
  <c r="BW84" i="11"/>
  <c r="BW85" i="11" s="1"/>
  <c r="BL72" i="3"/>
  <c r="BK78" i="3"/>
  <c r="BK72" i="7"/>
  <c r="BJ79" i="7"/>
  <c r="BI81" i="7"/>
  <c r="BI83" i="7"/>
  <c r="BI84" i="7" s="1"/>
  <c r="BZ72" i="10"/>
  <c r="BY78" i="10"/>
  <c r="BH81" i="3"/>
  <c r="BH83" i="3"/>
  <c r="BH84" i="3" s="1"/>
  <c r="BV86" i="11"/>
  <c r="BV88" i="11"/>
  <c r="BJ75" i="3"/>
  <c r="BI79" i="3"/>
  <c r="BX77" i="11"/>
  <c r="BX80" i="11" s="1"/>
  <c r="BW82" i="10"/>
  <c r="BW84" i="10"/>
  <c r="BW85" i="10" s="1"/>
  <c r="BG85" i="3"/>
  <c r="BZ72" i="11"/>
  <c r="BY78" i="11"/>
  <c r="BH85" i="7"/>
  <c r="BH92" i="7"/>
  <c r="BX77" i="10"/>
  <c r="BX80" i="10" s="1"/>
  <c r="BV86" i="10"/>
  <c r="BX82" i="10" l="1"/>
  <c r="BX84" i="10"/>
  <c r="BX85" i="10" s="1"/>
  <c r="BX84" i="11"/>
  <c r="BX85" i="11" s="1"/>
  <c r="BX82" i="11"/>
  <c r="BK78" i="7"/>
  <c r="BK79" i="7" s="1"/>
  <c r="BL72" i="7"/>
  <c r="BY77" i="11"/>
  <c r="BY80" i="11"/>
  <c r="BI83" i="3"/>
  <c r="BI84" i="3" s="1"/>
  <c r="BI81" i="3"/>
  <c r="BZ79" i="11"/>
  <c r="CA72" i="11"/>
  <c r="BZ78" i="11"/>
  <c r="BW86" i="10"/>
  <c r="BK75" i="3"/>
  <c r="BJ79" i="3"/>
  <c r="BH85" i="3"/>
  <c r="BY77" i="10"/>
  <c r="BY80" i="10"/>
  <c r="BI85" i="7"/>
  <c r="BI92" i="7"/>
  <c r="BZ79" i="10"/>
  <c r="CA72" i="10"/>
  <c r="BZ78" i="10"/>
  <c r="BJ83" i="7"/>
  <c r="BJ84" i="7" s="1"/>
  <c r="BJ81" i="7"/>
  <c r="BM72" i="3"/>
  <c r="BW86" i="11"/>
  <c r="BW88" i="11"/>
  <c r="BK83" i="7" l="1"/>
  <c r="BK84" i="7" s="1"/>
  <c r="BK81" i="7"/>
  <c r="BJ85" i="7"/>
  <c r="BJ92" i="7"/>
  <c r="BX86" i="11"/>
  <c r="BX88" i="11"/>
  <c r="BZ77" i="11"/>
  <c r="BZ80" i="11" s="1"/>
  <c r="BM72" i="7"/>
  <c r="BL79" i="7"/>
  <c r="BJ81" i="3"/>
  <c r="BJ83" i="3"/>
  <c r="BJ84" i="3" s="1"/>
  <c r="CB72" i="11"/>
  <c r="CA78" i="11"/>
  <c r="BY82" i="11"/>
  <c r="BY84" i="11"/>
  <c r="BY85" i="11" s="1"/>
  <c r="BN72" i="3"/>
  <c r="BZ77" i="10"/>
  <c r="BZ80" i="10" s="1"/>
  <c r="BY82" i="10"/>
  <c r="BY84" i="10"/>
  <c r="BY85" i="10" s="1"/>
  <c r="BL75" i="3"/>
  <c r="BK79" i="3"/>
  <c r="CB72" i="10"/>
  <c r="CA78" i="10"/>
  <c r="BI85" i="3"/>
  <c r="BX86" i="10"/>
  <c r="BY86" i="10" l="1"/>
  <c r="BZ84" i="11"/>
  <c r="BZ85" i="11" s="1"/>
  <c r="BZ82" i="11"/>
  <c r="BM75" i="3"/>
  <c r="BL79" i="3"/>
  <c r="BN72" i="7"/>
  <c r="BM79" i="7"/>
  <c r="CA77" i="10"/>
  <c r="CA80" i="10" s="1"/>
  <c r="BY86" i="11"/>
  <c r="BY88" i="11"/>
  <c r="BJ85" i="3"/>
  <c r="BK85" i="7"/>
  <c r="BK92" i="7"/>
  <c r="BZ84" i="10"/>
  <c r="BZ85" i="10" s="1"/>
  <c r="BZ82" i="10"/>
  <c r="CC72" i="10"/>
  <c r="CB78" i="10"/>
  <c r="BO72" i="3"/>
  <c r="CA77" i="11"/>
  <c r="CA80" i="11" s="1"/>
  <c r="BK81" i="3"/>
  <c r="BK83" i="3"/>
  <c r="BK84" i="3" s="1"/>
  <c r="CC72" i="11"/>
  <c r="CB78" i="11"/>
  <c r="BL81" i="7"/>
  <c r="BL83" i="7"/>
  <c r="BL84" i="7" s="1"/>
  <c r="BZ86" i="10" l="1"/>
  <c r="CA82" i="11"/>
  <c r="CA84" i="11"/>
  <c r="CA85" i="11" s="1"/>
  <c r="CB77" i="10"/>
  <c r="CB80" i="10" s="1"/>
  <c r="BN75" i="3"/>
  <c r="BM79" i="3"/>
  <c r="BP72" i="3"/>
  <c r="BM83" i="7"/>
  <c r="BM84" i="7" s="1"/>
  <c r="BM81" i="7"/>
  <c r="CA82" i="10"/>
  <c r="CA84" i="10"/>
  <c r="CA85" i="10" s="1"/>
  <c r="BO72" i="7"/>
  <c r="BN79" i="7"/>
  <c r="BZ86" i="11"/>
  <c r="BZ88" i="11"/>
  <c r="BL85" i="7"/>
  <c r="BL92" i="7"/>
  <c r="BK85" i="3"/>
  <c r="CD72" i="10"/>
  <c r="CC78" i="10"/>
  <c r="CB77" i="11"/>
  <c r="CB80" i="11" s="1"/>
  <c r="CD72" i="11"/>
  <c r="CC78" i="11"/>
  <c r="BL81" i="3"/>
  <c r="BL83" i="3"/>
  <c r="BL84" i="3" s="1"/>
  <c r="BL85" i="3" l="1"/>
  <c r="CB84" i="11"/>
  <c r="CB85" i="11" s="1"/>
  <c r="CB82" i="11"/>
  <c r="CB84" i="10"/>
  <c r="CB85" i="10" s="1"/>
  <c r="CB82" i="10"/>
  <c r="BN83" i="7"/>
  <c r="BN84" i="7" s="1"/>
  <c r="BN81" i="7"/>
  <c r="CC77" i="10"/>
  <c r="CC80" i="10" s="1"/>
  <c r="BO79" i="7"/>
  <c r="BP72" i="7"/>
  <c r="BM85" i="7"/>
  <c r="BM92" i="7"/>
  <c r="BM81" i="3"/>
  <c r="BM83" i="3"/>
  <c r="BM84" i="3" s="1"/>
  <c r="CC77" i="11"/>
  <c r="CC80" i="11" s="1"/>
  <c r="CE72" i="10"/>
  <c r="CD78" i="10"/>
  <c r="BO75" i="3"/>
  <c r="BN79" i="3"/>
  <c r="CE72" i="11"/>
  <c r="CD78" i="11"/>
  <c r="CA86" i="10"/>
  <c r="BQ72" i="3"/>
  <c r="BP78" i="3"/>
  <c r="CA86" i="11"/>
  <c r="CA88" i="11"/>
  <c r="BM85" i="3" l="1"/>
  <c r="CC82" i="11"/>
  <c r="CC84" i="11"/>
  <c r="CC85" i="11" s="1"/>
  <c r="BN83" i="3"/>
  <c r="BN84" i="3" s="1"/>
  <c r="BN81" i="3"/>
  <c r="BO83" i="7"/>
  <c r="BO84" i="7" s="1"/>
  <c r="BO81" i="7"/>
  <c r="BN85" i="7"/>
  <c r="BN92" i="7"/>
  <c r="BR72" i="3"/>
  <c r="BP75" i="3"/>
  <c r="BO79" i="3"/>
  <c r="CC82" i="10"/>
  <c r="CC84" i="10"/>
  <c r="CC85" i="10" s="1"/>
  <c r="CD77" i="10"/>
  <c r="CD80" i="10"/>
  <c r="CB86" i="11"/>
  <c r="CB88" i="11"/>
  <c r="CD77" i="11"/>
  <c r="CD80" i="11"/>
  <c r="CE79" i="11"/>
  <c r="CF72" i="11"/>
  <c r="CE78" i="11"/>
  <c r="CF72" i="10"/>
  <c r="CE79" i="10"/>
  <c r="CE78" i="10"/>
  <c r="BP78" i="7"/>
  <c r="BP79" i="7" s="1"/>
  <c r="BQ72" i="7"/>
  <c r="CB86" i="10"/>
  <c r="CC86" i="10" l="1"/>
  <c r="BO85" i="7"/>
  <c r="BO92" i="7"/>
  <c r="BO81" i="3"/>
  <c r="BO83" i="3"/>
  <c r="BO84" i="3" s="1"/>
  <c r="CD84" i="11"/>
  <c r="CD85" i="11" s="1"/>
  <c r="CD82" i="11"/>
  <c r="BR72" i="7"/>
  <c r="BQ79" i="7"/>
  <c r="CG72" i="10"/>
  <c r="CF78" i="10"/>
  <c r="CE77" i="10"/>
  <c r="CE80" i="10" s="1"/>
  <c r="CG72" i="11"/>
  <c r="CF78" i="11"/>
  <c r="BS72" i="3"/>
  <c r="BP83" i="7"/>
  <c r="BP84" i="7" s="1"/>
  <c r="BP81" i="7"/>
  <c r="CD84" i="10"/>
  <c r="CD85" i="10" s="1"/>
  <c r="CD82" i="10"/>
  <c r="CD86" i="10" s="1"/>
  <c r="BQ75" i="3"/>
  <c r="BP79" i="3"/>
  <c r="CE77" i="11"/>
  <c r="CE80" i="11" s="1"/>
  <c r="BN85" i="3"/>
  <c r="CC86" i="11"/>
  <c r="CC88" i="11"/>
  <c r="CE82" i="10" l="1"/>
  <c r="CE84" i="10"/>
  <c r="CE85" i="10" s="1"/>
  <c r="CE82" i="11"/>
  <c r="CE84" i="11"/>
  <c r="CE85" i="11" s="1"/>
  <c r="CH72" i="10"/>
  <c r="CG78" i="10"/>
  <c r="BQ81" i="7"/>
  <c r="BQ83" i="7"/>
  <c r="BQ84" i="7" s="1"/>
  <c r="CD86" i="11"/>
  <c r="CD88" i="11"/>
  <c r="BO85" i="3"/>
  <c r="CH72" i="11"/>
  <c r="CG78" i="11"/>
  <c r="BP81" i="3"/>
  <c r="BP83" i="3"/>
  <c r="BP84" i="3" s="1"/>
  <c r="BT72" i="3"/>
  <c r="BR79" i="7"/>
  <c r="BS72" i="7"/>
  <c r="BR75" i="3"/>
  <c r="BQ79" i="3"/>
  <c r="BP85" i="7"/>
  <c r="BP92" i="7"/>
  <c r="CF77" i="11"/>
  <c r="CF80" i="11" s="1"/>
  <c r="CF77" i="10"/>
  <c r="CF80" i="10" s="1"/>
  <c r="CF82" i="11" l="1"/>
  <c r="CF84" i="11"/>
  <c r="CF85" i="11" s="1"/>
  <c r="CF82" i="10"/>
  <c r="CF84" i="10"/>
  <c r="CF85" i="10" s="1"/>
  <c r="BT72" i="7"/>
  <c r="BS79" i="7"/>
  <c r="CI72" i="11"/>
  <c r="CH78" i="11"/>
  <c r="BR83" i="7"/>
  <c r="BR84" i="7" s="1"/>
  <c r="BR81" i="7"/>
  <c r="CG77" i="10"/>
  <c r="CG80" i="10" s="1"/>
  <c r="CE86" i="11"/>
  <c r="CE88" i="11"/>
  <c r="BQ81" i="3"/>
  <c r="BQ83" i="3"/>
  <c r="BQ84" i="3" s="1"/>
  <c r="BU72" i="3"/>
  <c r="BP85" i="3"/>
  <c r="CI72" i="10"/>
  <c r="CH78" i="10"/>
  <c r="BS75" i="3"/>
  <c r="BR79" i="3"/>
  <c r="CG77" i="11"/>
  <c r="CG80" i="11" s="1"/>
  <c r="BQ85" i="7"/>
  <c r="BQ92" i="7"/>
  <c r="CE86" i="10"/>
  <c r="CF86" i="10" l="1"/>
  <c r="CG82" i="10"/>
  <c r="CG84" i="10"/>
  <c r="CG85" i="10" s="1"/>
  <c r="CG82" i="11"/>
  <c r="CG84" i="11"/>
  <c r="CG85" i="11" s="1"/>
  <c r="BR81" i="3"/>
  <c r="BR83" i="3"/>
  <c r="BR84" i="3" s="1"/>
  <c r="BT75" i="3"/>
  <c r="BS79" i="3"/>
  <c r="BU72" i="7"/>
  <c r="BT79" i="7"/>
  <c r="CJ72" i="11"/>
  <c r="CI78" i="11"/>
  <c r="BQ85" i="3"/>
  <c r="BS81" i="7"/>
  <c r="BS83" i="7"/>
  <c r="BS84" i="7" s="1"/>
  <c r="CH77" i="10"/>
  <c r="CH80" i="10"/>
  <c r="BV72" i="3"/>
  <c r="BU78" i="3"/>
  <c r="CJ72" i="10"/>
  <c r="CI78" i="10"/>
  <c r="BR85" i="7"/>
  <c r="BR92" i="7"/>
  <c r="CH77" i="11"/>
  <c r="CH80" i="11" s="1"/>
  <c r="CF86" i="11"/>
  <c r="CF88" i="11"/>
  <c r="CH84" i="11" l="1"/>
  <c r="CH85" i="11" s="1"/>
  <c r="CH82" i="11"/>
  <c r="CI77" i="10"/>
  <c r="CI80" i="10" s="1"/>
  <c r="BW72" i="3"/>
  <c r="CJ79" i="11"/>
  <c r="CK72" i="11"/>
  <c r="CJ78" i="11"/>
  <c r="BU75" i="3"/>
  <c r="BT79" i="3"/>
  <c r="BT83" i="7"/>
  <c r="BT84" i="7" s="1"/>
  <c r="BT81" i="7"/>
  <c r="BU79" i="7"/>
  <c r="BV72" i="7"/>
  <c r="BU78" i="7"/>
  <c r="BR85" i="3"/>
  <c r="CK72" i="10"/>
  <c r="CJ79" i="10"/>
  <c r="CJ78" i="10"/>
  <c r="CG86" i="11"/>
  <c r="CG88" i="11"/>
  <c r="CH82" i="10"/>
  <c r="CH84" i="10"/>
  <c r="CH85" i="10" s="1"/>
  <c r="BS85" i="7"/>
  <c r="BS92" i="7"/>
  <c r="CI77" i="11"/>
  <c r="CI80" i="11" s="1"/>
  <c r="BS83" i="3"/>
  <c r="BS84" i="3" s="1"/>
  <c r="BS81" i="3"/>
  <c r="BS85" i="3" s="1"/>
  <c r="CG86" i="10"/>
  <c r="CI82" i="11" l="1"/>
  <c r="CI84" i="11"/>
  <c r="CI85" i="11" s="1"/>
  <c r="CL72" i="10"/>
  <c r="CK78" i="10"/>
  <c r="BU81" i="7"/>
  <c r="BU83" i="7"/>
  <c r="BU84" i="7" s="1"/>
  <c r="BT81" i="3"/>
  <c r="BT83" i="3"/>
  <c r="BT84" i="3" s="1"/>
  <c r="CI82" i="10"/>
  <c r="CI84" i="10"/>
  <c r="CI85" i="10" s="1"/>
  <c r="CH86" i="10"/>
  <c r="BV75" i="3"/>
  <c r="BU79" i="3"/>
  <c r="CJ77" i="10"/>
  <c r="CJ80" i="10" s="1"/>
  <c r="BT85" i="7"/>
  <c r="BT92" i="7"/>
  <c r="CJ77" i="11"/>
  <c r="CJ80" i="11" s="1"/>
  <c r="BX72" i="3"/>
  <c r="CH86" i="11"/>
  <c r="CH88" i="11"/>
  <c r="BW72" i="7"/>
  <c r="BV79" i="7"/>
  <c r="CL72" i="11"/>
  <c r="CK78" i="11"/>
  <c r="CI86" i="10" l="1"/>
  <c r="CJ82" i="10"/>
  <c r="CJ84" i="10"/>
  <c r="CJ85" i="10" s="1"/>
  <c r="CJ84" i="11"/>
  <c r="CJ85" i="11" s="1"/>
  <c r="CJ82" i="11"/>
  <c r="BU81" i="3"/>
  <c r="BU83" i="3"/>
  <c r="BU84" i="3" s="1"/>
  <c r="BU85" i="7"/>
  <c r="BU92" i="7"/>
  <c r="CK77" i="11"/>
  <c r="CK80" i="11"/>
  <c r="BY72" i="3"/>
  <c r="BW75" i="3"/>
  <c r="BV79" i="3"/>
  <c r="BT85" i="3"/>
  <c r="CK77" i="10"/>
  <c r="CK80" i="10" s="1"/>
  <c r="BV83" i="7"/>
  <c r="BV84" i="7" s="1"/>
  <c r="BV81" i="7"/>
  <c r="BX72" i="7"/>
  <c r="BW79" i="7"/>
  <c r="CM72" i="11"/>
  <c r="CL78" i="11"/>
  <c r="CM72" i="10"/>
  <c r="CL78" i="10"/>
  <c r="CI86" i="11"/>
  <c r="CI88" i="11"/>
  <c r="BY72" i="7" l="1"/>
  <c r="BX79" i="7"/>
  <c r="CN72" i="11"/>
  <c r="CM78" i="11"/>
  <c r="CK84" i="10"/>
  <c r="CK85" i="10" s="1"/>
  <c r="CK82" i="10"/>
  <c r="CK86" i="10" s="1"/>
  <c r="BX75" i="3"/>
  <c r="BW79" i="3"/>
  <c r="CK82" i="11"/>
  <c r="CK84" i="11"/>
  <c r="CK85" i="11" s="1"/>
  <c r="CJ86" i="11"/>
  <c r="CJ88" i="11"/>
  <c r="CL77" i="10"/>
  <c r="CL80" i="10" s="1"/>
  <c r="BW83" i="7"/>
  <c r="BW84" i="7" s="1"/>
  <c r="BW81" i="7"/>
  <c r="BU85" i="3"/>
  <c r="CN72" i="10"/>
  <c r="CM78" i="10"/>
  <c r="BV85" i="7"/>
  <c r="BV92" i="7"/>
  <c r="BZ72" i="3"/>
  <c r="CL77" i="11"/>
  <c r="CL80" i="11" s="1"/>
  <c r="BV81" i="3"/>
  <c r="BV83" i="3"/>
  <c r="BV84" i="3" s="1"/>
  <c r="CJ86" i="10"/>
  <c r="CL82" i="10" l="1"/>
  <c r="CL84" i="10"/>
  <c r="CL85" i="10" s="1"/>
  <c r="CK86" i="11"/>
  <c r="CK88" i="11"/>
  <c r="BV85" i="3"/>
  <c r="CO72" i="10"/>
  <c r="CN78" i="10"/>
  <c r="BW81" i="3"/>
  <c r="BW83" i="3"/>
  <c r="BW84" i="3" s="1"/>
  <c r="CM77" i="11"/>
  <c r="CM80" i="11" s="1"/>
  <c r="BX83" i="7"/>
  <c r="BX84" i="7" s="1"/>
  <c r="BX81" i="7"/>
  <c r="CL84" i="11"/>
  <c r="CL85" i="11" s="1"/>
  <c r="CL82" i="11"/>
  <c r="CA72" i="3"/>
  <c r="BZ78" i="3"/>
  <c r="CM77" i="10"/>
  <c r="CM80" i="10" s="1"/>
  <c r="BW85" i="7"/>
  <c r="BW92" i="7"/>
  <c r="BY75" i="3"/>
  <c r="BX79" i="3"/>
  <c r="CO72" i="11"/>
  <c r="CN78" i="11"/>
  <c r="BY79" i="7"/>
  <c r="BZ72" i="7"/>
  <c r="CM82" i="11" l="1"/>
  <c r="CM84" i="11"/>
  <c r="CM85" i="11" s="1"/>
  <c r="CM84" i="10"/>
  <c r="CM85" i="10" s="1"/>
  <c r="CM82" i="10"/>
  <c r="CO79" i="11"/>
  <c r="CP72" i="11"/>
  <c r="CO78" i="11"/>
  <c r="CN77" i="10"/>
  <c r="CN80" i="10" s="1"/>
  <c r="BY81" i="7"/>
  <c r="BY83" i="7"/>
  <c r="BY84" i="7" s="1"/>
  <c r="CB72" i="3"/>
  <c r="BZ78" i="7"/>
  <c r="BZ79" i="7" s="1"/>
  <c r="CA72" i="7"/>
  <c r="BX83" i="3"/>
  <c r="BX84" i="3" s="1"/>
  <c r="BX81" i="3"/>
  <c r="BX85" i="3" s="1"/>
  <c r="BZ75" i="3"/>
  <c r="BY79" i="3"/>
  <c r="BX85" i="7"/>
  <c r="BX92" i="7"/>
  <c r="CP72" i="10"/>
  <c r="CO79" i="10"/>
  <c r="CO78" i="10"/>
  <c r="CN77" i="11"/>
  <c r="CN80" i="11"/>
  <c r="CL86" i="11"/>
  <c r="CL88" i="11"/>
  <c r="BW85" i="3"/>
  <c r="CL86" i="10"/>
  <c r="BZ83" i="7" l="1"/>
  <c r="BZ84" i="7" s="1"/>
  <c r="BZ81" i="7"/>
  <c r="CN82" i="10"/>
  <c r="CN84" i="10"/>
  <c r="CN85" i="10" s="1"/>
  <c r="CA75" i="3"/>
  <c r="BZ79" i="3"/>
  <c r="CC72" i="3"/>
  <c r="CO77" i="11"/>
  <c r="CO80" i="11" s="1"/>
  <c r="CN84" i="11"/>
  <c r="CN85" i="11" s="1"/>
  <c r="CN82" i="11"/>
  <c r="CQ72" i="10"/>
  <c r="CP78" i="10"/>
  <c r="BY81" i="3"/>
  <c r="BY83" i="3"/>
  <c r="BY84" i="3" s="1"/>
  <c r="BY85" i="7"/>
  <c r="BY92" i="7"/>
  <c r="CQ72" i="11"/>
  <c r="CP78" i="11"/>
  <c r="CO77" i="10"/>
  <c r="CO80" i="10" s="1"/>
  <c r="CB72" i="7"/>
  <c r="CA79" i="7"/>
  <c r="CM86" i="10"/>
  <c r="CM86" i="11"/>
  <c r="CM88" i="11"/>
  <c r="CN86" i="10" l="1"/>
  <c r="BY85" i="3"/>
  <c r="CO82" i="10"/>
  <c r="CO84" i="10"/>
  <c r="CO85" i="10" s="1"/>
  <c r="CO82" i="11"/>
  <c r="CO84" i="11"/>
  <c r="CO85" i="11" s="1"/>
  <c r="CR72" i="11"/>
  <c r="CQ78" i="11"/>
  <c r="CN86" i="11"/>
  <c r="CN88" i="11"/>
  <c r="BZ81" i="3"/>
  <c r="BZ83" i="3"/>
  <c r="BZ84" i="3" s="1"/>
  <c r="CA83" i="7"/>
  <c r="CA84" i="7" s="1"/>
  <c r="CA81" i="7"/>
  <c r="CP77" i="10"/>
  <c r="CP80" i="10" s="1"/>
  <c r="CB75" i="3"/>
  <c r="CA79" i="3"/>
  <c r="CB79" i="7"/>
  <c r="CC72" i="7"/>
  <c r="CR72" i="10"/>
  <c r="CQ78" i="10"/>
  <c r="BZ85" i="7"/>
  <c r="BZ92" i="7"/>
  <c r="CP77" i="11"/>
  <c r="CP80" i="11" s="1"/>
  <c r="CD72" i="3"/>
  <c r="CP84" i="10" l="1"/>
  <c r="CP85" i="10" s="1"/>
  <c r="CP82" i="10"/>
  <c r="CP86" i="10" s="1"/>
  <c r="CC75" i="3"/>
  <c r="CB79" i="3"/>
  <c r="CA85" i="7"/>
  <c r="CA92" i="7"/>
  <c r="CP82" i="11"/>
  <c r="CP84" i="11"/>
  <c r="CP85" i="11" s="1"/>
  <c r="CD72" i="7"/>
  <c r="CC79" i="7"/>
  <c r="CQ77" i="10"/>
  <c r="CQ80" i="10"/>
  <c r="CB81" i="7"/>
  <c r="CB83" i="7"/>
  <c r="CB84" i="7" s="1"/>
  <c r="CQ77" i="11"/>
  <c r="CQ80" i="11" s="1"/>
  <c r="CE72" i="3"/>
  <c r="CS72" i="10"/>
  <c r="CR78" i="10"/>
  <c r="CA81" i="3"/>
  <c r="CA83" i="3"/>
  <c r="CA84" i="3" s="1"/>
  <c r="BZ85" i="3"/>
  <c r="CS72" i="11"/>
  <c r="CR78" i="11"/>
  <c r="CO86" i="11"/>
  <c r="CO88" i="11"/>
  <c r="CO86" i="10"/>
  <c r="CQ82" i="11" l="1"/>
  <c r="CQ84" i="11"/>
  <c r="CQ85" i="11" s="1"/>
  <c r="CT72" i="11"/>
  <c r="CS78" i="11"/>
  <c r="CR77" i="10"/>
  <c r="CR80" i="10" s="1"/>
  <c r="CB85" i="7"/>
  <c r="CB92" i="7"/>
  <c r="CC81" i="7"/>
  <c r="CC83" i="7"/>
  <c r="CC84" i="7" s="1"/>
  <c r="CB81" i="3"/>
  <c r="CB83" i="3"/>
  <c r="CB84" i="3" s="1"/>
  <c r="CT72" i="10"/>
  <c r="CS78" i="10"/>
  <c r="CQ82" i="10"/>
  <c r="CQ84" i="10"/>
  <c r="CQ85" i="10" s="1"/>
  <c r="CE72" i="7"/>
  <c r="CD79" i="7"/>
  <c r="CP86" i="11"/>
  <c r="CP88" i="11"/>
  <c r="CD75" i="3"/>
  <c r="CC79" i="3"/>
  <c r="CF72" i="3"/>
  <c r="CE78" i="3"/>
  <c r="CR80" i="11"/>
  <c r="CR77" i="11"/>
  <c r="CA85" i="3"/>
  <c r="CR82" i="10" l="1"/>
  <c r="CR84" i="10"/>
  <c r="CR85" i="10" s="1"/>
  <c r="CQ86" i="10"/>
  <c r="CC85" i="7"/>
  <c r="CC92" i="7"/>
  <c r="CC83" i="3"/>
  <c r="CC84" i="3" s="1"/>
  <c r="CC81" i="3"/>
  <c r="CD83" i="7"/>
  <c r="CD84" i="7" s="1"/>
  <c r="CD81" i="7"/>
  <c r="CS77" i="10"/>
  <c r="CS80" i="10"/>
  <c r="CB85" i="3"/>
  <c r="CR84" i="11"/>
  <c r="CR85" i="11" s="1"/>
  <c r="CR82" i="11"/>
  <c r="CS77" i="11"/>
  <c r="CS80" i="11"/>
  <c r="CG72" i="3"/>
  <c r="CE75" i="3"/>
  <c r="CD79" i="3"/>
  <c r="CE78" i="7"/>
  <c r="CE79" i="7" s="1"/>
  <c r="CF72" i="7"/>
  <c r="CT79" i="10"/>
  <c r="CU72" i="10"/>
  <c r="CT78" i="10"/>
  <c r="CT79" i="11"/>
  <c r="CU72" i="11"/>
  <c r="CT78" i="11"/>
  <c r="CQ86" i="11"/>
  <c r="CQ88" i="11"/>
  <c r="CE83" i="7" l="1"/>
  <c r="CE84" i="7" s="1"/>
  <c r="CE81" i="7"/>
  <c r="CD81" i="3"/>
  <c r="CD83" i="3"/>
  <c r="CD84" i="3" s="1"/>
  <c r="CS82" i="11"/>
  <c r="CS84" i="11"/>
  <c r="CS85" i="11" s="1"/>
  <c r="CG72" i="7"/>
  <c r="CF79" i="7"/>
  <c r="CF75" i="3"/>
  <c r="CE79" i="3"/>
  <c r="CD85" i="7"/>
  <c r="CD92" i="7"/>
  <c r="CT77" i="11"/>
  <c r="CT80" i="11"/>
  <c r="CT77" i="10"/>
  <c r="CT80" i="10" s="1"/>
  <c r="CS82" i="10"/>
  <c r="CS84" i="10"/>
  <c r="CS85" i="10" s="1"/>
  <c r="CV72" i="11"/>
  <c r="CU78" i="11"/>
  <c r="CV72" i="10"/>
  <c r="CU78" i="10"/>
  <c r="CH72" i="3"/>
  <c r="CR86" i="11"/>
  <c r="CR88" i="11"/>
  <c r="CC85" i="3"/>
  <c r="CR86" i="10"/>
  <c r="CD85" i="3" l="1"/>
  <c r="CU77" i="10"/>
  <c r="CU80" i="10"/>
  <c r="CT84" i="11"/>
  <c r="CT85" i="11" s="1"/>
  <c r="CT82" i="11"/>
  <c r="CH72" i="7"/>
  <c r="CG79" i="7"/>
  <c r="CW72" i="10"/>
  <c r="CV78" i="10"/>
  <c r="CS86" i="10"/>
  <c r="CE81" i="3"/>
  <c r="CE83" i="3"/>
  <c r="CE84" i="3" s="1"/>
  <c r="CS86" i="11"/>
  <c r="CS88" i="11"/>
  <c r="CE85" i="7"/>
  <c r="CE92" i="7"/>
  <c r="CI72" i="3"/>
  <c r="CW72" i="11"/>
  <c r="CV78" i="11"/>
  <c r="CT84" i="10"/>
  <c r="CT85" i="10" s="1"/>
  <c r="CT82" i="10"/>
  <c r="CF81" i="7"/>
  <c r="CF83" i="7"/>
  <c r="CF84" i="7" s="1"/>
  <c r="CU77" i="11"/>
  <c r="CU80" i="11" s="1"/>
  <c r="CG75" i="3"/>
  <c r="CF79" i="3"/>
  <c r="CT86" i="11" l="1"/>
  <c r="CT88" i="11"/>
  <c r="CF85" i="7"/>
  <c r="CF92" i="7"/>
  <c r="CV77" i="11"/>
  <c r="CV80" i="11" s="1"/>
  <c r="CV77" i="10"/>
  <c r="CV80" i="10" s="1"/>
  <c r="CG83" i="7"/>
  <c r="CG84" i="7" s="1"/>
  <c r="CG81" i="7"/>
  <c r="CF81" i="3"/>
  <c r="CF83" i="3"/>
  <c r="CF84" i="3" s="1"/>
  <c r="CX72" i="11"/>
  <c r="CW78" i="11"/>
  <c r="CX72" i="10"/>
  <c r="CW78" i="10"/>
  <c r="CU82" i="10"/>
  <c r="CU84" i="10"/>
  <c r="CU85" i="10" s="1"/>
  <c r="CU82" i="11"/>
  <c r="CU84" i="11"/>
  <c r="CU85" i="11" s="1"/>
  <c r="CI72" i="7"/>
  <c r="CH79" i="7"/>
  <c r="CH75" i="3"/>
  <c r="CG79" i="3"/>
  <c r="CT86" i="10"/>
  <c r="CJ72" i="3"/>
  <c r="CE85" i="3"/>
  <c r="CU86" i="10" l="1"/>
  <c r="CV84" i="10"/>
  <c r="CV85" i="10" s="1"/>
  <c r="CV82" i="10"/>
  <c r="CV86" i="10" s="1"/>
  <c r="CV84" i="11"/>
  <c r="CV85" i="11" s="1"/>
  <c r="CV82" i="11"/>
  <c r="CH83" i="7"/>
  <c r="CH84" i="7" s="1"/>
  <c r="CH81" i="7"/>
  <c r="CU86" i="11"/>
  <c r="CU88" i="11"/>
  <c r="CY72" i="10"/>
  <c r="CY78" i="10" s="1"/>
  <c r="CX78" i="10"/>
  <c r="CF85" i="3"/>
  <c r="CG81" i="3"/>
  <c r="CG83" i="3"/>
  <c r="CG84" i="3" s="1"/>
  <c r="CY72" i="11"/>
  <c r="CY78" i="11" s="1"/>
  <c r="CX78" i="11"/>
  <c r="CG85" i="7"/>
  <c r="CG92" i="7"/>
  <c r="CK72" i="3"/>
  <c r="CJ78" i="3"/>
  <c r="CI75" i="3"/>
  <c r="CH79" i="3"/>
  <c r="CW77" i="10"/>
  <c r="CW80" i="10" s="1"/>
  <c r="CI79" i="7"/>
  <c r="CJ72" i="7"/>
  <c r="CW77" i="11"/>
  <c r="CW80" i="11" s="1"/>
  <c r="CW82" i="11" l="1"/>
  <c r="CW84" i="11"/>
  <c r="CW85" i="11" s="1"/>
  <c r="CW82" i="10"/>
  <c r="CW84" i="10"/>
  <c r="CW85" i="10" s="1"/>
  <c r="CI83" i="7"/>
  <c r="CI84" i="7" s="1"/>
  <c r="CI81" i="7"/>
  <c r="CL72" i="3"/>
  <c r="CX77" i="10"/>
  <c r="CX80" i="10" s="1"/>
  <c r="CH83" i="3"/>
  <c r="CH84" i="3" s="1"/>
  <c r="CH81" i="3"/>
  <c r="CH85" i="3" s="1"/>
  <c r="CX77" i="11"/>
  <c r="CX80" i="11" s="1"/>
  <c r="CG85" i="3"/>
  <c r="CY77" i="10"/>
  <c r="CY80" i="10" s="1"/>
  <c r="CH85" i="7"/>
  <c r="CH92" i="7"/>
  <c r="CJ75" i="3"/>
  <c r="CI79" i="3"/>
  <c r="CY77" i="11"/>
  <c r="CY80" i="11"/>
  <c r="CJ78" i="7"/>
  <c r="CJ79" i="7" s="1"/>
  <c r="CK72" i="7"/>
  <c r="CV86" i="11"/>
  <c r="CV88" i="11"/>
  <c r="CW86" i="10" l="1"/>
  <c r="CJ83" i="7"/>
  <c r="CJ84" i="7" s="1"/>
  <c r="CJ81" i="7"/>
  <c r="CK75" i="3"/>
  <c r="CJ79" i="3"/>
  <c r="CX84" i="11"/>
  <c r="CX85" i="11" s="1"/>
  <c r="CX82" i="11"/>
  <c r="CI85" i="7"/>
  <c r="CI92" i="7"/>
  <c r="CX96" i="10"/>
  <c r="CV96" i="10" s="1"/>
  <c r="CX84" i="10"/>
  <c r="CX85" i="10" s="1"/>
  <c r="CX82" i="10"/>
  <c r="CM72" i="3"/>
  <c r="CL72" i="7"/>
  <c r="CK79" i="7"/>
  <c r="CI81" i="3"/>
  <c r="CI83" i="3"/>
  <c r="CI84" i="3" s="1"/>
  <c r="CW86" i="11"/>
  <c r="CX99" i="11" s="1"/>
  <c r="CV99" i="11" s="1"/>
  <c r="CW88" i="11"/>
  <c r="CT99" i="11" l="1"/>
  <c r="CL79" i="7"/>
  <c r="CM72" i="7"/>
  <c r="CX86" i="10"/>
  <c r="C90" i="10"/>
  <c r="C88" i="10"/>
  <c r="CX86" i="11"/>
  <c r="C92" i="11"/>
  <c r="CX88" i="11"/>
  <c r="C90" i="11"/>
  <c r="CL75" i="3"/>
  <c r="CK79" i="3"/>
  <c r="CI85" i="3"/>
  <c r="CN72" i="3"/>
  <c r="CJ85" i="7"/>
  <c r="CJ92" i="7"/>
  <c r="CK81" i="7"/>
  <c r="CK83" i="7"/>
  <c r="CK84" i="7" s="1"/>
  <c r="CT96" i="10"/>
  <c r="CJ81" i="3"/>
  <c r="CJ83" i="3"/>
  <c r="CJ84" i="3" s="1"/>
  <c r="CL83" i="7" l="1"/>
  <c r="CL84" i="7" s="1"/>
  <c r="CL81" i="7"/>
  <c r="CR96" i="10"/>
  <c r="CK85" i="7"/>
  <c r="CK92" i="7"/>
  <c r="CM75" i="3"/>
  <c r="CL79" i="3"/>
  <c r="CY99" i="11"/>
  <c r="CW99" i="11" s="1"/>
  <c r="C93" i="11"/>
  <c r="C91" i="11"/>
  <c r="CN72" i="7"/>
  <c r="CM79" i="7"/>
  <c r="CR99" i="11"/>
  <c r="CJ85" i="3"/>
  <c r="CO72" i="3"/>
  <c r="CK81" i="3"/>
  <c r="CK83" i="3"/>
  <c r="CK84" i="3" s="1"/>
  <c r="CY96" i="10"/>
  <c r="CW96" i="10" s="1"/>
  <c r="C91" i="10"/>
  <c r="C89" i="10"/>
  <c r="CP72" i="3" l="1"/>
  <c r="CO78" i="3"/>
  <c r="CO72" i="7"/>
  <c r="CN79" i="7"/>
  <c r="CL83" i="3"/>
  <c r="CL84" i="3" s="1"/>
  <c r="CL81" i="3"/>
  <c r="CL85" i="3" s="1"/>
  <c r="CP96" i="10"/>
  <c r="CN75" i="3"/>
  <c r="CM79" i="3"/>
  <c r="CK85" i="3"/>
  <c r="CP99" i="11"/>
  <c r="CX98" i="10"/>
  <c r="CU96" i="10"/>
  <c r="CW98" i="10"/>
  <c r="CM81" i="7"/>
  <c r="CM83" i="7"/>
  <c r="CM84" i="7" s="1"/>
  <c r="CX101" i="11"/>
  <c r="CX205" i="11" s="1"/>
  <c r="CU99" i="11"/>
  <c r="CW101" i="11"/>
  <c r="CL85" i="7"/>
  <c r="CL92" i="7"/>
  <c r="CM85" i="7" l="1"/>
  <c r="CM92" i="7"/>
  <c r="CW205" i="11"/>
  <c r="CW204" i="11"/>
  <c r="CM81" i="3"/>
  <c r="CM83" i="3"/>
  <c r="CM84" i="3" s="1"/>
  <c r="CP72" i="7"/>
  <c r="CO78" i="7"/>
  <c r="CO79" i="7" s="1"/>
  <c r="CV101" i="11"/>
  <c r="CS99" i="11"/>
  <c r="CU101" i="11"/>
  <c r="CV98" i="10"/>
  <c r="CS96" i="10"/>
  <c r="CU98" i="10"/>
  <c r="CO75" i="3"/>
  <c r="CN79" i="3"/>
  <c r="CN99" i="11"/>
  <c r="CN96" i="10"/>
  <c r="CN83" i="7"/>
  <c r="CN84" i="7" s="1"/>
  <c r="CN81" i="7"/>
  <c r="CQ72" i="3"/>
  <c r="CO81" i="7" l="1"/>
  <c r="CO83" i="7"/>
  <c r="CO84" i="7" s="1"/>
  <c r="CT98" i="10"/>
  <c r="CQ96" i="10"/>
  <c r="CS98" i="10"/>
  <c r="CR72" i="3"/>
  <c r="CV205" i="11"/>
  <c r="CV204" i="11"/>
  <c r="CV203" i="11"/>
  <c r="CN81" i="3"/>
  <c r="CN83" i="3"/>
  <c r="CN84" i="3" s="1"/>
  <c r="CM85" i="3"/>
  <c r="CN85" i="7"/>
  <c r="CN92" i="7"/>
  <c r="CL99" i="11"/>
  <c r="CP75" i="3"/>
  <c r="CO79" i="3"/>
  <c r="CU204" i="11"/>
  <c r="CU203" i="11"/>
  <c r="CU205" i="11"/>
  <c r="CU202" i="11"/>
  <c r="CQ72" i="7"/>
  <c r="CP79" i="7"/>
  <c r="CL96" i="10"/>
  <c r="CT101" i="11"/>
  <c r="CQ99" i="11"/>
  <c r="CS101" i="11"/>
  <c r="CN85" i="3" l="1"/>
  <c r="CJ96" i="10"/>
  <c r="CO81" i="3"/>
  <c r="CO83" i="3"/>
  <c r="CO84" i="3" s="1"/>
  <c r="CS72" i="3"/>
  <c r="CR101" i="11"/>
  <c r="CO99" i="11"/>
  <c r="CQ101" i="11"/>
  <c r="CP83" i="7"/>
  <c r="CP84" i="7" s="1"/>
  <c r="CP81" i="7"/>
  <c r="CJ99" i="11"/>
  <c r="CS204" i="11"/>
  <c r="CS203" i="11"/>
  <c r="CS205" i="11"/>
  <c r="CS201" i="11"/>
  <c r="CS202" i="11"/>
  <c r="CS200" i="11"/>
  <c r="CQ75" i="3"/>
  <c r="CP79" i="3"/>
  <c r="CT202" i="11"/>
  <c r="CT204" i="11"/>
  <c r="CT203" i="11"/>
  <c r="CT205" i="11"/>
  <c r="CT201" i="11"/>
  <c r="CR72" i="7"/>
  <c r="CQ79" i="7"/>
  <c r="CR98" i="10"/>
  <c r="CO96" i="10"/>
  <c r="CQ98" i="10"/>
  <c r="CO85" i="7"/>
  <c r="CO92" i="7"/>
  <c r="CQ83" i="7" l="1"/>
  <c r="CQ84" i="7" s="1"/>
  <c r="CQ81" i="7"/>
  <c r="CR205" i="11"/>
  <c r="CR201" i="11"/>
  <c r="CR200" i="11"/>
  <c r="CR202" i="11"/>
  <c r="CR203" i="11"/>
  <c r="CR204" i="11"/>
  <c r="CR199" i="11"/>
  <c r="CH99" i="11"/>
  <c r="CO85" i="3"/>
  <c r="CR75" i="3"/>
  <c r="CQ79" i="3"/>
  <c r="CP85" i="7"/>
  <c r="CP92" i="7"/>
  <c r="CS72" i="7"/>
  <c r="CR79" i="7"/>
  <c r="CP98" i="10"/>
  <c r="CM96" i="10"/>
  <c r="CO98" i="10"/>
  <c r="CQ202" i="11"/>
  <c r="CQ204" i="11"/>
  <c r="CQ203" i="11"/>
  <c r="CQ205" i="11"/>
  <c r="CQ199" i="11"/>
  <c r="CQ201" i="11"/>
  <c r="CQ200" i="11"/>
  <c r="CQ198" i="11"/>
  <c r="CT72" i="3"/>
  <c r="CH96" i="10"/>
  <c r="CP81" i="3"/>
  <c r="CP83" i="3"/>
  <c r="CP84" i="3" s="1"/>
  <c r="CP101" i="11"/>
  <c r="CM99" i="11"/>
  <c r="CO101" i="11"/>
  <c r="CP85" i="3" l="1"/>
  <c r="CO204" i="11"/>
  <c r="CO203" i="11"/>
  <c r="CO205" i="11"/>
  <c r="CO201" i="11"/>
  <c r="CO202" i="11"/>
  <c r="CO197" i="11"/>
  <c r="CO200" i="11"/>
  <c r="CO198" i="11"/>
  <c r="CO199" i="11"/>
  <c r="CO196" i="11"/>
  <c r="CR83" i="7"/>
  <c r="CR84" i="7" s="1"/>
  <c r="CR81" i="7"/>
  <c r="CU72" i="3"/>
  <c r="CT78" i="3"/>
  <c r="CQ83" i="3"/>
  <c r="CQ84" i="3" s="1"/>
  <c r="CQ81" i="3"/>
  <c r="CF99" i="11"/>
  <c r="CN101" i="11"/>
  <c r="CK99" i="11"/>
  <c r="CM101" i="11"/>
  <c r="CF96" i="10"/>
  <c r="CS79" i="7"/>
  <c r="CT72" i="7"/>
  <c r="CS75" i="3"/>
  <c r="CR79" i="3"/>
  <c r="CP202" i="11"/>
  <c r="CP204" i="11"/>
  <c r="CP203" i="11"/>
  <c r="CP205" i="11"/>
  <c r="CP199" i="11"/>
  <c r="CP201" i="11"/>
  <c r="CP200" i="11"/>
  <c r="CP198" i="11"/>
  <c r="CP197" i="11"/>
  <c r="CN98" i="10"/>
  <c r="CK96" i="10"/>
  <c r="CM98" i="10"/>
  <c r="CQ85" i="7"/>
  <c r="CQ92" i="7"/>
  <c r="CQ85" i="3" l="1"/>
  <c r="CT78" i="7"/>
  <c r="CU72" i="7"/>
  <c r="CT79" i="7"/>
  <c r="CM202" i="11"/>
  <c r="CM204" i="11"/>
  <c r="CM203" i="11"/>
  <c r="CM205" i="11"/>
  <c r="CM201" i="11"/>
  <c r="CM200" i="11"/>
  <c r="CM198" i="11"/>
  <c r="CM199" i="11"/>
  <c r="CM197" i="11"/>
  <c r="CM196" i="11"/>
  <c r="CM195" i="11"/>
  <c r="CM194" i="11"/>
  <c r="CR85" i="7"/>
  <c r="CR92" i="7"/>
  <c r="CS81" i="7"/>
  <c r="CS83" i="7"/>
  <c r="CS84" i="7" s="1"/>
  <c r="CL101" i="11"/>
  <c r="CI99" i="11"/>
  <c r="CK101" i="11"/>
  <c r="CV72" i="3"/>
  <c r="CR81" i="3"/>
  <c r="CR83" i="3"/>
  <c r="CR84" i="3" s="1"/>
  <c r="CD96" i="10"/>
  <c r="CN205" i="11"/>
  <c r="CN201" i="11"/>
  <c r="CN200" i="11"/>
  <c r="CN202" i="11"/>
  <c r="CN196" i="11"/>
  <c r="CN198" i="11"/>
  <c r="CN204" i="11"/>
  <c r="CN199" i="11"/>
  <c r="CN203" i="11"/>
  <c r="CN197" i="11"/>
  <c r="CN195" i="11"/>
  <c r="CL98" i="10"/>
  <c r="CI96" i="10"/>
  <c r="CK98" i="10"/>
  <c r="CT75" i="3"/>
  <c r="CS79" i="3"/>
  <c r="CD99" i="11"/>
  <c r="CR85" i="3" l="1"/>
  <c r="CJ98" i="10"/>
  <c r="CG96" i="10"/>
  <c r="CI98" i="10"/>
  <c r="CJ101" i="11"/>
  <c r="CG99" i="11"/>
  <c r="CI101" i="11"/>
  <c r="CS85" i="7"/>
  <c r="CS92" i="7"/>
  <c r="CS81" i="3"/>
  <c r="CS83" i="3"/>
  <c r="CS84" i="3" s="1"/>
  <c r="CB96" i="10"/>
  <c r="CL202" i="11"/>
  <c r="CL204" i="11"/>
  <c r="CL203" i="11"/>
  <c r="CL205" i="11"/>
  <c r="CL199" i="11"/>
  <c r="CL197" i="11"/>
  <c r="CL194" i="11"/>
  <c r="CL196" i="11"/>
  <c r="CL195" i="11"/>
  <c r="CL201" i="11"/>
  <c r="CL200" i="11"/>
  <c r="CL198" i="11"/>
  <c r="CL193" i="11"/>
  <c r="CT83" i="7"/>
  <c r="CT84" i="7" s="1"/>
  <c r="CT81" i="7"/>
  <c r="CU75" i="3"/>
  <c r="CT79" i="3"/>
  <c r="CW72" i="3"/>
  <c r="CV72" i="7"/>
  <c r="CU79" i="7"/>
  <c r="CB99" i="11"/>
  <c r="CK204" i="11"/>
  <c r="CK203" i="11"/>
  <c r="CK205" i="11"/>
  <c r="CK201" i="11"/>
  <c r="CK197" i="11"/>
  <c r="CK194" i="11"/>
  <c r="CK196" i="11"/>
  <c r="CK195" i="11"/>
  <c r="CK200" i="11"/>
  <c r="CK198" i="11"/>
  <c r="CK193" i="11"/>
  <c r="CK202" i="11"/>
  <c r="CK199" i="11"/>
  <c r="CK192" i="11"/>
  <c r="CT85" i="7" l="1"/>
  <c r="CT92" i="7"/>
  <c r="CI202" i="11"/>
  <c r="CI204" i="11"/>
  <c r="CI203" i="11"/>
  <c r="CI205" i="11"/>
  <c r="CI198" i="11"/>
  <c r="CI193" i="11"/>
  <c r="CI200" i="11"/>
  <c r="CI199" i="11"/>
  <c r="CI191" i="11"/>
  <c r="CI201" i="11"/>
  <c r="CI197" i="11"/>
  <c r="CI194" i="11"/>
  <c r="CI196" i="11"/>
  <c r="CI195" i="11"/>
  <c r="CI192" i="11"/>
  <c r="CI190" i="11"/>
  <c r="CV79" i="7"/>
  <c r="CW72" i="7"/>
  <c r="CV75" i="3"/>
  <c r="CU79" i="3"/>
  <c r="CS85" i="3"/>
  <c r="CH101" i="11"/>
  <c r="CE99" i="11"/>
  <c r="CG101" i="11"/>
  <c r="CH98" i="10"/>
  <c r="CE96" i="10"/>
  <c r="CG98" i="10"/>
  <c r="CU83" i="7"/>
  <c r="CU84" i="7" s="1"/>
  <c r="CU81" i="7"/>
  <c r="CT81" i="3"/>
  <c r="CT83" i="3"/>
  <c r="CT84" i="3" s="1"/>
  <c r="BZ99" i="11"/>
  <c r="CX72" i="3"/>
  <c r="BZ96" i="10"/>
  <c r="CJ205" i="11"/>
  <c r="CJ201" i="11"/>
  <c r="CJ200" i="11"/>
  <c r="CJ202" i="11"/>
  <c r="CJ196" i="11"/>
  <c r="CJ195" i="11"/>
  <c r="CJ204" i="11"/>
  <c r="CJ198" i="11"/>
  <c r="CJ193" i="11"/>
  <c r="CJ203" i="11"/>
  <c r="CJ199" i="11"/>
  <c r="CJ197" i="11"/>
  <c r="CJ194" i="11"/>
  <c r="CJ192" i="11"/>
  <c r="CJ191" i="11"/>
  <c r="CU85" i="7" l="1"/>
  <c r="CU92" i="7"/>
  <c r="CF98" i="10"/>
  <c r="CC96" i="10"/>
  <c r="CE98" i="10"/>
  <c r="CH202" i="11"/>
  <c r="CH204" i="11"/>
  <c r="CH203" i="11"/>
  <c r="CH205" i="11"/>
  <c r="CH200" i="11"/>
  <c r="CH199" i="11"/>
  <c r="CH191" i="11"/>
  <c r="CH201" i="11"/>
  <c r="CH197" i="11"/>
  <c r="CH194" i="11"/>
  <c r="CH196" i="11"/>
  <c r="CH195" i="11"/>
  <c r="CH198" i="11"/>
  <c r="CH193" i="11"/>
  <c r="CH190" i="11"/>
  <c r="CH192" i="11"/>
  <c r="CH189" i="11"/>
  <c r="CX72" i="7"/>
  <c r="CW79" i="7"/>
  <c r="CY72" i="3"/>
  <c r="CV81" i="7"/>
  <c r="CV83" i="7"/>
  <c r="CV84" i="7" s="1"/>
  <c r="CT85" i="3"/>
  <c r="CG204" i="11"/>
  <c r="CG203" i="11"/>
  <c r="CG205" i="11"/>
  <c r="CG201" i="11"/>
  <c r="CG197" i="11"/>
  <c r="CG194" i="11"/>
  <c r="CG189" i="11"/>
  <c r="CG196" i="11"/>
  <c r="CG195" i="11"/>
  <c r="CG202" i="11"/>
  <c r="CG198" i="11"/>
  <c r="CG193" i="11"/>
  <c r="CG190" i="11"/>
  <c r="CG200" i="11"/>
  <c r="CG199" i="11"/>
  <c r="CG191" i="11"/>
  <c r="CG192" i="11"/>
  <c r="CG188" i="11"/>
  <c r="CU81" i="3"/>
  <c r="CU83" i="3"/>
  <c r="CU84" i="3" s="1"/>
  <c r="BX96" i="10"/>
  <c r="BX99" i="11"/>
  <c r="CF101" i="11"/>
  <c r="CC99" i="11"/>
  <c r="CE101" i="11"/>
  <c r="CW75" i="3"/>
  <c r="CV79" i="3"/>
  <c r="CF205" i="11" l="1"/>
  <c r="CF201" i="11"/>
  <c r="CF200" i="11"/>
  <c r="CF202" i="11"/>
  <c r="CF204" i="11"/>
  <c r="CF196" i="11"/>
  <c r="CF195" i="11"/>
  <c r="CF188" i="11"/>
  <c r="CF203" i="11"/>
  <c r="CF198" i="11"/>
  <c r="CF193" i="11"/>
  <c r="CF190" i="11"/>
  <c r="CF199" i="11"/>
  <c r="CF191" i="11"/>
  <c r="CF197" i="11"/>
  <c r="CF194" i="11"/>
  <c r="CF189" i="11"/>
  <c r="CF192" i="11"/>
  <c r="CF187" i="11"/>
  <c r="CV85" i="7"/>
  <c r="CV92" i="7"/>
  <c r="CD98" i="10"/>
  <c r="CA96" i="10"/>
  <c r="CC98" i="10"/>
  <c r="BV99" i="11"/>
  <c r="CX79" i="7"/>
  <c r="CY72" i="7"/>
  <c r="CY79" i="7" s="1"/>
  <c r="CV83" i="3"/>
  <c r="CV84" i="3" s="1"/>
  <c r="CV81" i="3"/>
  <c r="CW81" i="7"/>
  <c r="CW83" i="7"/>
  <c r="CW84" i="7" s="1"/>
  <c r="CX75" i="3"/>
  <c r="CW79" i="3"/>
  <c r="CE202" i="11"/>
  <c r="CE204" i="11"/>
  <c r="CE203" i="11"/>
  <c r="CE205" i="11"/>
  <c r="CE201" i="11"/>
  <c r="CE198" i="11"/>
  <c r="CE193" i="11"/>
  <c r="CE190" i="11"/>
  <c r="CE199" i="11"/>
  <c r="CE191" i="11"/>
  <c r="CE200" i="11"/>
  <c r="CE197" i="11"/>
  <c r="CE194" i="11"/>
  <c r="CE189" i="11"/>
  <c r="CE196" i="11"/>
  <c r="CE195" i="11"/>
  <c r="CE188" i="11"/>
  <c r="CE187" i="11"/>
  <c r="CE192" i="11"/>
  <c r="CE186" i="11"/>
  <c r="CU85" i="3"/>
  <c r="CD101" i="11"/>
  <c r="CA99" i="11"/>
  <c r="CC101" i="11"/>
  <c r="BV96" i="10"/>
  <c r="CB98" i="10" l="1"/>
  <c r="BY96" i="10"/>
  <c r="CA98" i="10"/>
  <c r="CC204" i="11"/>
  <c r="CC203" i="11"/>
  <c r="CC205" i="11"/>
  <c r="CC201" i="11"/>
  <c r="CC200" i="11"/>
  <c r="CC197" i="11"/>
  <c r="CC194" i="11"/>
  <c r="CC189" i="11"/>
  <c r="CC186" i="11"/>
  <c r="CC202" i="11"/>
  <c r="CC196" i="11"/>
  <c r="CC195" i="11"/>
  <c r="CC188" i="11"/>
  <c r="CC187" i="11"/>
  <c r="CC198" i="11"/>
  <c r="CC193" i="11"/>
  <c r="CC190" i="11"/>
  <c r="CC185" i="11"/>
  <c r="CC199" i="11"/>
  <c r="CC191" i="11"/>
  <c r="CC192" i="11"/>
  <c r="CC184" i="11"/>
  <c r="CB101" i="11"/>
  <c r="BY99" i="11"/>
  <c r="CA101" i="11"/>
  <c r="CW81" i="3"/>
  <c r="CW83" i="3"/>
  <c r="CW84" i="3" s="1"/>
  <c r="CW85" i="7"/>
  <c r="CX98" i="7" s="1"/>
  <c r="CW92" i="7"/>
  <c r="CX83" i="7"/>
  <c r="CX84" i="7" s="1"/>
  <c r="CX81" i="7"/>
  <c r="BT96" i="10"/>
  <c r="CD202" i="11"/>
  <c r="CD204" i="11"/>
  <c r="CD203" i="11"/>
  <c r="CD205" i="11"/>
  <c r="CD199" i="11"/>
  <c r="CD191" i="11"/>
  <c r="CD200" i="11"/>
  <c r="CD197" i="11"/>
  <c r="CD194" i="11"/>
  <c r="CD189" i="11"/>
  <c r="CD186" i="11"/>
  <c r="CD196" i="11"/>
  <c r="CD195" i="11"/>
  <c r="CD188" i="11"/>
  <c r="CD187" i="11"/>
  <c r="CD201" i="11"/>
  <c r="CD198" i="11"/>
  <c r="CD193" i="11"/>
  <c r="CD190" i="11"/>
  <c r="CD192" i="11"/>
  <c r="CD185" i="11"/>
  <c r="CY75" i="3"/>
  <c r="CY79" i="3" s="1"/>
  <c r="CX79" i="3"/>
  <c r="CV85" i="3"/>
  <c r="BT99" i="11"/>
  <c r="CA202" i="11" l="1"/>
  <c r="CA204" i="11"/>
  <c r="CA203" i="11"/>
  <c r="CA205" i="11"/>
  <c r="CA198" i="11"/>
  <c r="CA193" i="11"/>
  <c r="CA190" i="11"/>
  <c r="CA185" i="11"/>
  <c r="CA199" i="11"/>
  <c r="CA191" i="11"/>
  <c r="CA184" i="11"/>
  <c r="CA183" i="11"/>
  <c r="CA201" i="11"/>
  <c r="CA197" i="11"/>
  <c r="CA194" i="11"/>
  <c r="CA189" i="11"/>
  <c r="CA186" i="11"/>
  <c r="CA200" i="11"/>
  <c r="CA196" i="11"/>
  <c r="CA195" i="11"/>
  <c r="CA188" i="11"/>
  <c r="CA187" i="11"/>
  <c r="CA192" i="11"/>
  <c r="CA182" i="11"/>
  <c r="CX85" i="7"/>
  <c r="C89" i="7"/>
  <c r="C87" i="7"/>
  <c r="CX92" i="7"/>
  <c r="CB205" i="11"/>
  <c r="CB201" i="11"/>
  <c r="CB200" i="11"/>
  <c r="CB202" i="11"/>
  <c r="CB204" i="11"/>
  <c r="CB203" i="11"/>
  <c r="CB196" i="11"/>
  <c r="CB195" i="11"/>
  <c r="CB188" i="11"/>
  <c r="CB187" i="11"/>
  <c r="CB198" i="11"/>
  <c r="CB193" i="11"/>
  <c r="CB190" i="11"/>
  <c r="CB185" i="11"/>
  <c r="CB199" i="11"/>
  <c r="CB191" i="11"/>
  <c r="CB197" i="11"/>
  <c r="CB194" i="11"/>
  <c r="CB189" i="11"/>
  <c r="CB184" i="11"/>
  <c r="CB186" i="11"/>
  <c r="CB192" i="11"/>
  <c r="CB183" i="11"/>
  <c r="BR96" i="10"/>
  <c r="CW85" i="3"/>
  <c r="CX95" i="3" s="1"/>
  <c r="CV95" i="3" s="1"/>
  <c r="BZ98" i="10"/>
  <c r="BW96" i="10"/>
  <c r="BY98" i="10"/>
  <c r="CX81" i="3"/>
  <c r="CX83" i="3"/>
  <c r="CX84" i="3" s="1"/>
  <c r="BR99" i="11"/>
  <c r="CV98" i="7"/>
  <c r="BZ101" i="11"/>
  <c r="BW99" i="11"/>
  <c r="BY101" i="11"/>
  <c r="CX85" i="3" l="1"/>
  <c r="C89" i="3"/>
  <c r="C87" i="3"/>
  <c r="CT98" i="7"/>
  <c r="BY204" i="11"/>
  <c r="BY203" i="11"/>
  <c r="BY205" i="11"/>
  <c r="BY201" i="11"/>
  <c r="BY202" i="11"/>
  <c r="BY197" i="11"/>
  <c r="BY194" i="11"/>
  <c r="BY189" i="11"/>
  <c r="BY186" i="11"/>
  <c r="BY181" i="11"/>
  <c r="BY200" i="11"/>
  <c r="BY196" i="11"/>
  <c r="BY195" i="11"/>
  <c r="BY188" i="11"/>
  <c r="BY187" i="11"/>
  <c r="BY198" i="11"/>
  <c r="BY193" i="11"/>
  <c r="BY190" i="11"/>
  <c r="BY185" i="11"/>
  <c r="BY199" i="11"/>
  <c r="BY191" i="11"/>
  <c r="BY183" i="11"/>
  <c r="BY184" i="11"/>
  <c r="BY182" i="11"/>
  <c r="BY192" i="11"/>
  <c r="BY180" i="11"/>
  <c r="CT95" i="3"/>
  <c r="BX101" i="11"/>
  <c r="BU99" i="11"/>
  <c r="BW101" i="11"/>
  <c r="BP99" i="11"/>
  <c r="BP96" i="10"/>
  <c r="BZ202" i="11"/>
  <c r="BZ204" i="11"/>
  <c r="BZ203" i="11"/>
  <c r="BZ205" i="11"/>
  <c r="BZ199" i="11"/>
  <c r="BZ191" i="11"/>
  <c r="BZ184" i="11"/>
  <c r="BZ183" i="11"/>
  <c r="BZ201" i="11"/>
  <c r="BZ197" i="11"/>
  <c r="BZ194" i="11"/>
  <c r="BZ189" i="11"/>
  <c r="BZ186" i="11"/>
  <c r="BZ200" i="11"/>
  <c r="BZ196" i="11"/>
  <c r="BZ195" i="11"/>
  <c r="BZ188" i="11"/>
  <c r="BZ187" i="11"/>
  <c r="BZ198" i="11"/>
  <c r="BZ193" i="11"/>
  <c r="BZ190" i="11"/>
  <c r="BZ182" i="11"/>
  <c r="BZ185" i="11"/>
  <c r="BZ192" i="11"/>
  <c r="BZ181" i="11"/>
  <c r="BX98" i="10"/>
  <c r="BU96" i="10"/>
  <c r="BW98" i="10"/>
  <c r="CY98" i="7"/>
  <c r="C90" i="7"/>
  <c r="C88" i="7"/>
  <c r="BN96" i="10" l="1"/>
  <c r="BN99" i="11"/>
  <c r="BX205" i="11"/>
  <c r="BX201" i="11"/>
  <c r="BX200" i="11"/>
  <c r="BX202" i="11"/>
  <c r="BX204" i="11"/>
  <c r="BX196" i="11"/>
  <c r="BX195" i="11"/>
  <c r="BX188" i="11"/>
  <c r="BX187" i="11"/>
  <c r="BX180" i="11"/>
  <c r="BX198" i="11"/>
  <c r="BX193" i="11"/>
  <c r="BX190" i="11"/>
  <c r="BX185" i="11"/>
  <c r="BX182" i="11"/>
  <c r="BX199" i="11"/>
  <c r="BX191" i="11"/>
  <c r="BX203" i="11"/>
  <c r="BX197" i="11"/>
  <c r="BX194" i="11"/>
  <c r="BX189" i="11"/>
  <c r="BX186" i="11"/>
  <c r="BX184" i="11"/>
  <c r="BX183" i="11"/>
  <c r="BX181" i="11"/>
  <c r="BX192" i="11"/>
  <c r="BX179" i="11"/>
  <c r="BW202" i="11"/>
  <c r="BW204" i="11"/>
  <c r="BW203" i="11"/>
  <c r="BW205" i="11"/>
  <c r="BW201" i="11"/>
  <c r="BW200" i="11"/>
  <c r="BW198" i="11"/>
  <c r="BW193" i="11"/>
  <c r="BW190" i="11"/>
  <c r="BW185" i="11"/>
  <c r="BW182" i="11"/>
  <c r="BW199" i="11"/>
  <c r="BW191" i="11"/>
  <c r="BW184" i="11"/>
  <c r="BW183" i="11"/>
  <c r="BW197" i="11"/>
  <c r="BW194" i="11"/>
  <c r="BW189" i="11"/>
  <c r="BW186" i="11"/>
  <c r="BW196" i="11"/>
  <c r="BW195" i="11"/>
  <c r="BW188" i="11"/>
  <c r="BW187" i="11"/>
  <c r="BW180" i="11"/>
  <c r="BW181" i="11"/>
  <c r="BW179" i="11"/>
  <c r="BW192" i="11"/>
  <c r="BW178" i="11"/>
  <c r="BV98" i="10"/>
  <c r="BS96" i="10"/>
  <c r="BU98" i="10"/>
  <c r="BV101" i="11"/>
  <c r="BS99" i="11"/>
  <c r="BU101" i="11"/>
  <c r="CW98" i="7"/>
  <c r="CY100" i="7"/>
  <c r="CR95" i="3"/>
  <c r="CR98" i="7"/>
  <c r="CY95" i="3"/>
  <c r="CW95" i="3" s="1"/>
  <c r="C90" i="3"/>
  <c r="C88" i="3"/>
  <c r="CX97" i="3" l="1"/>
  <c r="CU95" i="3"/>
  <c r="CW97" i="3"/>
  <c r="BT101" i="11"/>
  <c r="BQ99" i="11"/>
  <c r="BS101" i="11"/>
  <c r="BL99" i="11"/>
  <c r="BV202" i="11"/>
  <c r="BV204" i="11"/>
  <c r="BV203" i="11"/>
  <c r="BV205" i="11"/>
  <c r="BV199" i="11"/>
  <c r="BV191" i="11"/>
  <c r="BV184" i="11"/>
  <c r="BV183" i="11"/>
  <c r="BV197" i="11"/>
  <c r="BV194" i="11"/>
  <c r="BV189" i="11"/>
  <c r="BV186" i="11"/>
  <c r="BV181" i="11"/>
  <c r="BV196" i="11"/>
  <c r="BV195" i="11"/>
  <c r="BV188" i="11"/>
  <c r="BV187" i="11"/>
  <c r="BV201" i="11"/>
  <c r="BV200" i="11"/>
  <c r="BV198" i="11"/>
  <c r="BV193" i="11"/>
  <c r="BV190" i="11"/>
  <c r="BV180" i="11"/>
  <c r="BV178" i="11"/>
  <c r="BV185" i="11"/>
  <c r="BV182" i="11"/>
  <c r="BV179" i="11"/>
  <c r="BV192" i="11"/>
  <c r="BV177" i="11"/>
  <c r="CP98" i="7"/>
  <c r="CX100" i="7"/>
  <c r="CX205" i="7" s="1"/>
  <c r="CU98" i="7"/>
  <c r="CW100" i="7"/>
  <c r="BL96" i="10"/>
  <c r="CP95" i="3"/>
  <c r="BU204" i="11"/>
  <c r="BU203" i="11"/>
  <c r="BU205" i="11"/>
  <c r="BU201" i="11"/>
  <c r="BU197" i="11"/>
  <c r="BU194" i="11"/>
  <c r="BU189" i="11"/>
  <c r="BU186" i="11"/>
  <c r="BU181" i="11"/>
  <c r="BU178" i="11"/>
  <c r="BU196" i="11"/>
  <c r="BU195" i="11"/>
  <c r="BU188" i="11"/>
  <c r="BU187" i="11"/>
  <c r="BU180" i="11"/>
  <c r="BU179" i="11"/>
  <c r="BU200" i="11"/>
  <c r="BU198" i="11"/>
  <c r="BU193" i="11"/>
  <c r="BU190" i="11"/>
  <c r="BU185" i="11"/>
  <c r="BU202" i="11"/>
  <c r="BU199" i="11"/>
  <c r="BU191" i="11"/>
  <c r="BU177" i="11"/>
  <c r="BU184" i="11"/>
  <c r="BU182" i="11"/>
  <c r="BU183" i="11"/>
  <c r="BU192" i="11"/>
  <c r="BU176" i="11"/>
  <c r="BT98" i="10"/>
  <c r="BQ96" i="10"/>
  <c r="BS98" i="10"/>
  <c r="CW205" i="7" l="1"/>
  <c r="CW204" i="7"/>
  <c r="BJ99" i="11"/>
  <c r="CV100" i="7"/>
  <c r="CS98" i="7"/>
  <c r="CU100" i="7"/>
  <c r="BR98" i="10"/>
  <c r="BO96" i="10"/>
  <c r="BQ98" i="10"/>
  <c r="CN95" i="3"/>
  <c r="BJ96" i="10"/>
  <c r="BS202" i="11"/>
  <c r="BS204" i="11"/>
  <c r="BS203" i="11"/>
  <c r="BS205" i="11"/>
  <c r="BS198" i="11"/>
  <c r="BS193" i="11"/>
  <c r="BS190" i="11"/>
  <c r="BS185" i="11"/>
  <c r="BS182" i="11"/>
  <c r="BS200" i="11"/>
  <c r="BS199" i="11"/>
  <c r="BS191" i="11"/>
  <c r="BS184" i="11"/>
  <c r="BS183" i="11"/>
  <c r="BS201" i="11"/>
  <c r="BS197" i="11"/>
  <c r="BS194" i="11"/>
  <c r="BS189" i="11"/>
  <c r="BS186" i="11"/>
  <c r="BS196" i="11"/>
  <c r="BS195" i="11"/>
  <c r="BS188" i="11"/>
  <c r="BS187" i="11"/>
  <c r="BS181" i="11"/>
  <c r="BS179" i="11"/>
  <c r="BS178" i="11"/>
  <c r="BS177" i="11"/>
  <c r="BS180" i="11"/>
  <c r="BS176" i="11"/>
  <c r="BS175" i="11"/>
  <c r="BS192" i="11"/>
  <c r="BS174" i="11"/>
  <c r="CV97" i="3"/>
  <c r="CS95" i="3"/>
  <c r="CU97" i="3"/>
  <c r="BT205" i="11"/>
  <c r="BT201" i="11"/>
  <c r="BT200" i="11"/>
  <c r="BT202" i="11"/>
  <c r="BT204" i="11"/>
  <c r="BT196" i="11"/>
  <c r="BT195" i="11"/>
  <c r="BT188" i="11"/>
  <c r="BT187" i="11"/>
  <c r="BT180" i="11"/>
  <c r="BT179" i="11"/>
  <c r="BT198" i="11"/>
  <c r="BT193" i="11"/>
  <c r="BT190" i="11"/>
  <c r="BT185" i="11"/>
  <c r="BT182" i="11"/>
  <c r="BT203" i="11"/>
  <c r="BT199" i="11"/>
  <c r="BT191" i="11"/>
  <c r="BT197" i="11"/>
  <c r="BT194" i="11"/>
  <c r="BT189" i="11"/>
  <c r="BT186" i="11"/>
  <c r="BT184" i="11"/>
  <c r="BT176" i="11"/>
  <c r="BT183" i="11"/>
  <c r="BT181" i="11"/>
  <c r="BT178" i="11"/>
  <c r="BT177" i="11"/>
  <c r="BT192" i="11"/>
  <c r="BT175" i="11"/>
  <c r="CN98" i="7"/>
  <c r="BR101" i="11"/>
  <c r="BO99" i="11"/>
  <c r="BQ101" i="11"/>
  <c r="CL95" i="3" l="1"/>
  <c r="BH99" i="11"/>
  <c r="BR202" i="11"/>
  <c r="BR204" i="11"/>
  <c r="BR203" i="11"/>
  <c r="BR205" i="11"/>
  <c r="BR200" i="11"/>
  <c r="BR199" i="11"/>
  <c r="BR191" i="11"/>
  <c r="BR184" i="11"/>
  <c r="BR183" i="11"/>
  <c r="BR201" i="11"/>
  <c r="BR197" i="11"/>
  <c r="BR194" i="11"/>
  <c r="BR189" i="11"/>
  <c r="BR186" i="11"/>
  <c r="BR181" i="11"/>
  <c r="BR196" i="11"/>
  <c r="BR195" i="11"/>
  <c r="BR188" i="11"/>
  <c r="BR187" i="11"/>
  <c r="BR198" i="11"/>
  <c r="BR193" i="11"/>
  <c r="BR190" i="11"/>
  <c r="BR185" i="11"/>
  <c r="BR182" i="11"/>
  <c r="BR179" i="11"/>
  <c r="BR178" i="11"/>
  <c r="BR177" i="11"/>
  <c r="BR174" i="11"/>
  <c r="BR180" i="11"/>
  <c r="BR176" i="11"/>
  <c r="BR175" i="11"/>
  <c r="BR192" i="11"/>
  <c r="BR173" i="11"/>
  <c r="BP101" i="11"/>
  <c r="BM99" i="11"/>
  <c r="BO101" i="11"/>
  <c r="CT97" i="3"/>
  <c r="CQ95" i="3"/>
  <c r="CS97" i="3"/>
  <c r="CU203" i="7"/>
  <c r="CU205" i="7"/>
  <c r="CU204" i="7"/>
  <c r="CU202" i="7"/>
  <c r="CL98" i="7"/>
  <c r="BH96" i="10"/>
  <c r="CT100" i="7"/>
  <c r="CQ98" i="7"/>
  <c r="CS100" i="7"/>
  <c r="BQ204" i="11"/>
  <c r="BQ203" i="11"/>
  <c r="BQ205" i="11"/>
  <c r="BQ201" i="11"/>
  <c r="BQ197" i="11"/>
  <c r="BQ194" i="11"/>
  <c r="BQ189" i="11"/>
  <c r="BQ186" i="11"/>
  <c r="BQ181" i="11"/>
  <c r="BQ178" i="11"/>
  <c r="BQ196" i="11"/>
  <c r="BQ195" i="11"/>
  <c r="BQ188" i="11"/>
  <c r="BQ187" i="11"/>
  <c r="BQ180" i="11"/>
  <c r="BQ179" i="11"/>
  <c r="BQ202" i="11"/>
  <c r="BQ198" i="11"/>
  <c r="BQ193" i="11"/>
  <c r="BQ190" i="11"/>
  <c r="BQ185" i="11"/>
  <c r="BQ200" i="11"/>
  <c r="BQ199" i="11"/>
  <c r="BQ191" i="11"/>
  <c r="BQ183" i="11"/>
  <c r="BQ177" i="11"/>
  <c r="BQ174" i="11"/>
  <c r="BQ176" i="11"/>
  <c r="BQ175" i="11"/>
  <c r="BQ173" i="11"/>
  <c r="BQ184" i="11"/>
  <c r="BQ182" i="11"/>
  <c r="BQ192" i="11"/>
  <c r="BQ172" i="11"/>
  <c r="BP98" i="10"/>
  <c r="BM96" i="10"/>
  <c r="BO98" i="10"/>
  <c r="CV204" i="7"/>
  <c r="CV205" i="7"/>
  <c r="CV203" i="7"/>
  <c r="CT203" i="7" l="1"/>
  <c r="CT205" i="7"/>
  <c r="CT202" i="7"/>
  <c r="CT204" i="7"/>
  <c r="CT201" i="7"/>
  <c r="BO202" i="11"/>
  <c r="BO204" i="11"/>
  <c r="BO203" i="11"/>
  <c r="BO205" i="11"/>
  <c r="BO201" i="11"/>
  <c r="BO198" i="11"/>
  <c r="BO193" i="11"/>
  <c r="BO190" i="11"/>
  <c r="BO185" i="11"/>
  <c r="BO182" i="11"/>
  <c r="BO191" i="11"/>
  <c r="BO184" i="11"/>
  <c r="BO183" i="11"/>
  <c r="BO200" i="11"/>
  <c r="BO199" i="11"/>
  <c r="BO197" i="11"/>
  <c r="BO194" i="11"/>
  <c r="BO189" i="11"/>
  <c r="BO186" i="11"/>
  <c r="BO196" i="11"/>
  <c r="BO195" i="11"/>
  <c r="BO188" i="11"/>
  <c r="BO187" i="11"/>
  <c r="BO173" i="11"/>
  <c r="BO180" i="11"/>
  <c r="BO172" i="11"/>
  <c r="BO171" i="11"/>
  <c r="BO181" i="11"/>
  <c r="BO177" i="11"/>
  <c r="BO174" i="11"/>
  <c r="BO179" i="11"/>
  <c r="BO178" i="11"/>
  <c r="BO176" i="11"/>
  <c r="BO175" i="11"/>
  <c r="BO192" i="11"/>
  <c r="BO170" i="11"/>
  <c r="BF99" i="11"/>
  <c r="BF96" i="10"/>
  <c r="BN101" i="11"/>
  <c r="BK99" i="11"/>
  <c r="BM101" i="11"/>
  <c r="BN98" i="10"/>
  <c r="BK96" i="10"/>
  <c r="BM98" i="10"/>
  <c r="CS205" i="7"/>
  <c r="CS202" i="7"/>
  <c r="CS201" i="7"/>
  <c r="CS204" i="7"/>
  <c r="CS203" i="7"/>
  <c r="CS200" i="7"/>
  <c r="CR97" i="3"/>
  <c r="CO95" i="3"/>
  <c r="CQ97" i="3"/>
  <c r="BP205" i="11"/>
  <c r="BP201" i="11"/>
  <c r="BP200" i="11"/>
  <c r="BP199" i="11"/>
  <c r="BP202" i="11"/>
  <c r="BP204" i="11"/>
  <c r="BP196" i="11"/>
  <c r="BP195" i="11"/>
  <c r="BP188" i="11"/>
  <c r="BP187" i="11"/>
  <c r="BP180" i="11"/>
  <c r="BP179" i="11"/>
  <c r="BP203" i="11"/>
  <c r="BP198" i="11"/>
  <c r="BP193" i="11"/>
  <c r="BP190" i="11"/>
  <c r="BP185" i="11"/>
  <c r="BP182" i="11"/>
  <c r="BP191" i="11"/>
  <c r="BP197" i="11"/>
  <c r="BP194" i="11"/>
  <c r="BP189" i="11"/>
  <c r="BP178" i="11"/>
  <c r="BP176" i="11"/>
  <c r="BP175" i="11"/>
  <c r="BP173" i="11"/>
  <c r="BP184" i="11"/>
  <c r="BP172" i="11"/>
  <c r="BP186" i="11"/>
  <c r="BP183" i="11"/>
  <c r="BP181" i="11"/>
  <c r="BP177" i="11"/>
  <c r="BP174" i="11"/>
  <c r="BP192" i="11"/>
  <c r="BP171" i="11"/>
  <c r="CJ95" i="3"/>
  <c r="CR100" i="7"/>
  <c r="CO98" i="7"/>
  <c r="CQ100" i="7"/>
  <c r="CJ98" i="7"/>
  <c r="BM204" i="11" l="1"/>
  <c r="BM203" i="11"/>
  <c r="BM205" i="11"/>
  <c r="BM201" i="11"/>
  <c r="BM200" i="11"/>
  <c r="BM199" i="11"/>
  <c r="BM197" i="11"/>
  <c r="BM194" i="11"/>
  <c r="BM189" i="11"/>
  <c r="BM186" i="11"/>
  <c r="BM181" i="11"/>
  <c r="BM178" i="11"/>
  <c r="BM202" i="11"/>
  <c r="BM196" i="11"/>
  <c r="BM195" i="11"/>
  <c r="BM188" i="11"/>
  <c r="BM187" i="11"/>
  <c r="BM180" i="11"/>
  <c r="BM179" i="11"/>
  <c r="BM198" i="11"/>
  <c r="BM193" i="11"/>
  <c r="BM190" i="11"/>
  <c r="BM185" i="11"/>
  <c r="BM191" i="11"/>
  <c r="BM177" i="11"/>
  <c r="BM174" i="11"/>
  <c r="BM184" i="11"/>
  <c r="BM182" i="11"/>
  <c r="BM176" i="11"/>
  <c r="BM175" i="11"/>
  <c r="BM183" i="11"/>
  <c r="BM173" i="11"/>
  <c r="BM169" i="11"/>
  <c r="BM172" i="11"/>
  <c r="BM171" i="11"/>
  <c r="BM192" i="11"/>
  <c r="BM170" i="11"/>
  <c r="BM168" i="11"/>
  <c r="CP100" i="7"/>
  <c r="CM98" i="7"/>
  <c r="CO100" i="7"/>
  <c r="CQ203" i="7"/>
  <c r="CQ200" i="7"/>
  <c r="CQ205" i="7"/>
  <c r="CQ202" i="7"/>
  <c r="CQ201" i="7"/>
  <c r="CQ204" i="7"/>
  <c r="CQ199" i="7"/>
  <c r="CQ198" i="7"/>
  <c r="CP97" i="3"/>
  <c r="CM95" i="3"/>
  <c r="CO97" i="3"/>
  <c r="BL101" i="11"/>
  <c r="BI99" i="11"/>
  <c r="BK101" i="11"/>
  <c r="BD99" i="11"/>
  <c r="CH98" i="7"/>
  <c r="CR204" i="7"/>
  <c r="CR203" i="7"/>
  <c r="CR200" i="7"/>
  <c r="CR205" i="7"/>
  <c r="CR202" i="7"/>
  <c r="CR201" i="7"/>
  <c r="CR199" i="7"/>
  <c r="BL98" i="10"/>
  <c r="BI96" i="10"/>
  <c r="BK98" i="10"/>
  <c r="BN202" i="11"/>
  <c r="BN204" i="11"/>
  <c r="BN203" i="11"/>
  <c r="BN205" i="11"/>
  <c r="BN191" i="11"/>
  <c r="BN184" i="11"/>
  <c r="BN183" i="11"/>
  <c r="BN200" i="11"/>
  <c r="BN199" i="11"/>
  <c r="BN197" i="11"/>
  <c r="BN194" i="11"/>
  <c r="BN189" i="11"/>
  <c r="BN186" i="11"/>
  <c r="BN181" i="11"/>
  <c r="BN196" i="11"/>
  <c r="BN195" i="11"/>
  <c r="BN188" i="11"/>
  <c r="BN187" i="11"/>
  <c r="BN201" i="11"/>
  <c r="BN198" i="11"/>
  <c r="BN193" i="11"/>
  <c r="BN190" i="11"/>
  <c r="BN180" i="11"/>
  <c r="BN172" i="11"/>
  <c r="BN171" i="11"/>
  <c r="BN177" i="11"/>
  <c r="BN174" i="11"/>
  <c r="BN182" i="11"/>
  <c r="BN179" i="11"/>
  <c r="BN178" i="11"/>
  <c r="BN176" i="11"/>
  <c r="BN175" i="11"/>
  <c r="BN185" i="11"/>
  <c r="BN173" i="11"/>
  <c r="BN170" i="11"/>
  <c r="BN192" i="11"/>
  <c r="BN169" i="11"/>
  <c r="CH95" i="3"/>
  <c r="BD96" i="10"/>
  <c r="CF95" i="3" l="1"/>
  <c r="BJ98" i="10"/>
  <c r="BG96" i="10"/>
  <c r="BI98" i="10"/>
  <c r="BK202" i="11"/>
  <c r="BK204" i="11"/>
  <c r="BK203" i="11"/>
  <c r="BK205" i="11"/>
  <c r="BK198" i="11"/>
  <c r="BK193" i="11"/>
  <c r="BK190" i="11"/>
  <c r="BK185" i="11"/>
  <c r="BK182" i="11"/>
  <c r="BK191" i="11"/>
  <c r="BK184" i="11"/>
  <c r="BK183" i="11"/>
  <c r="BK201" i="11"/>
  <c r="BK197" i="11"/>
  <c r="BK194" i="11"/>
  <c r="BK189" i="11"/>
  <c r="BK186" i="11"/>
  <c r="BK200" i="11"/>
  <c r="BK199" i="11"/>
  <c r="BK196" i="11"/>
  <c r="BK195" i="11"/>
  <c r="BK188" i="11"/>
  <c r="BK187" i="11"/>
  <c r="BK181" i="11"/>
  <c r="BK178" i="11"/>
  <c r="BK173" i="11"/>
  <c r="BK169" i="11"/>
  <c r="BK179" i="11"/>
  <c r="BK172" i="11"/>
  <c r="BK171" i="11"/>
  <c r="BK177" i="11"/>
  <c r="BK174" i="11"/>
  <c r="BK168" i="11"/>
  <c r="BK167" i="11"/>
  <c r="BK180" i="11"/>
  <c r="BK176" i="11"/>
  <c r="BK175" i="11"/>
  <c r="BK192" i="11"/>
  <c r="BK170" i="11"/>
  <c r="BK166" i="11"/>
  <c r="BB96" i="10"/>
  <c r="CN100" i="7"/>
  <c r="CK98" i="7"/>
  <c r="CM100" i="7"/>
  <c r="CF98" i="7"/>
  <c r="CN97" i="3"/>
  <c r="CK95" i="3"/>
  <c r="CM97" i="3"/>
  <c r="CP203" i="7"/>
  <c r="CP200" i="7"/>
  <c r="CP205" i="7"/>
  <c r="CP202" i="7"/>
  <c r="CP201" i="7"/>
  <c r="CP204" i="7"/>
  <c r="CP199" i="7"/>
  <c r="CP198" i="7"/>
  <c r="CP197" i="7"/>
  <c r="BJ101" i="11"/>
  <c r="BG99" i="11"/>
  <c r="BI101" i="11"/>
  <c r="BB99" i="11"/>
  <c r="BL205" i="11"/>
  <c r="BL201" i="11"/>
  <c r="BL200" i="11"/>
  <c r="BL199" i="11"/>
  <c r="BL202" i="11"/>
  <c r="BL204" i="11"/>
  <c r="BL203" i="11"/>
  <c r="BL196" i="11"/>
  <c r="BL195" i="11"/>
  <c r="BL188" i="11"/>
  <c r="BL187" i="11"/>
  <c r="BL180" i="11"/>
  <c r="BL179" i="11"/>
  <c r="BL198" i="11"/>
  <c r="BL193" i="11"/>
  <c r="BL190" i="11"/>
  <c r="BL185" i="11"/>
  <c r="BL182" i="11"/>
  <c r="BL191" i="11"/>
  <c r="BL197" i="11"/>
  <c r="BL194" i="11"/>
  <c r="BL189" i="11"/>
  <c r="BL184" i="11"/>
  <c r="BL176" i="11"/>
  <c r="BL175" i="11"/>
  <c r="BL183" i="11"/>
  <c r="BL181" i="11"/>
  <c r="BL178" i="11"/>
  <c r="BL173" i="11"/>
  <c r="BL169" i="11"/>
  <c r="BL186" i="11"/>
  <c r="BL172" i="11"/>
  <c r="BL171" i="11"/>
  <c r="BL177" i="11"/>
  <c r="BL174" i="11"/>
  <c r="BL168" i="11"/>
  <c r="BL170" i="11"/>
  <c r="BL192" i="11"/>
  <c r="BL167" i="11"/>
  <c r="CO205" i="7"/>
  <c r="CO202" i="7"/>
  <c r="CO201" i="7"/>
  <c r="CO204" i="7"/>
  <c r="CO199" i="7"/>
  <c r="CO198" i="7"/>
  <c r="CO197" i="7"/>
  <c r="CO203" i="7"/>
  <c r="CO200" i="7"/>
  <c r="CO196" i="7"/>
  <c r="CN204" i="7" l="1"/>
  <c r="CN199" i="7"/>
  <c r="CN196" i="7"/>
  <c r="CN198" i="7"/>
  <c r="CN197" i="7"/>
  <c r="CN203" i="7"/>
  <c r="CN200" i="7"/>
  <c r="CN205" i="7"/>
  <c r="CN202" i="7"/>
  <c r="CN201" i="7"/>
  <c r="CN195" i="7"/>
  <c r="BH98" i="10"/>
  <c r="BE96" i="10"/>
  <c r="BG98" i="10"/>
  <c r="BI204" i="11"/>
  <c r="BI203" i="11"/>
  <c r="BI205" i="11"/>
  <c r="BI201" i="11"/>
  <c r="BI202" i="11"/>
  <c r="BI197" i="11"/>
  <c r="BI194" i="11"/>
  <c r="BI189" i="11"/>
  <c r="BI186" i="11"/>
  <c r="BI181" i="11"/>
  <c r="BI178" i="11"/>
  <c r="BI200" i="11"/>
  <c r="BI199" i="11"/>
  <c r="BI196" i="11"/>
  <c r="BI195" i="11"/>
  <c r="BI188" i="11"/>
  <c r="BI187" i="11"/>
  <c r="BI180" i="11"/>
  <c r="BI179" i="11"/>
  <c r="BI198" i="11"/>
  <c r="BI193" i="11"/>
  <c r="BI190" i="11"/>
  <c r="BI185" i="11"/>
  <c r="BI191" i="11"/>
  <c r="BI183" i="11"/>
  <c r="BI177" i="11"/>
  <c r="BI174" i="11"/>
  <c r="BI168" i="11"/>
  <c r="BI167" i="11"/>
  <c r="BI176" i="11"/>
  <c r="BI175" i="11"/>
  <c r="BI165" i="11"/>
  <c r="BI173" i="11"/>
  <c r="BI169" i="11"/>
  <c r="BI184" i="11"/>
  <c r="BI182" i="11"/>
  <c r="BI172" i="11"/>
  <c r="BI171" i="11"/>
  <c r="BI166" i="11"/>
  <c r="BI192" i="11"/>
  <c r="BI170" i="11"/>
  <c r="BI164" i="11"/>
  <c r="CL97" i="3"/>
  <c r="CI95" i="3"/>
  <c r="CK97" i="3"/>
  <c r="CD98" i="7"/>
  <c r="BH101" i="11"/>
  <c r="BE99" i="11"/>
  <c r="BG101" i="11"/>
  <c r="CM198" i="7"/>
  <c r="CM197" i="7"/>
  <c r="CM203" i="7"/>
  <c r="CM200" i="7"/>
  <c r="CM195" i="7"/>
  <c r="CM205" i="7"/>
  <c r="CM202" i="7"/>
  <c r="CM201" i="7"/>
  <c r="CM204" i="7"/>
  <c r="CM199" i="7"/>
  <c r="CM196" i="7"/>
  <c r="CM194" i="7"/>
  <c r="CD95" i="3"/>
  <c r="BJ202" i="11"/>
  <c r="BJ204" i="11"/>
  <c r="BJ203" i="11"/>
  <c r="BJ205" i="11"/>
  <c r="BJ201" i="11"/>
  <c r="BJ191" i="11"/>
  <c r="BJ184" i="11"/>
  <c r="BJ183" i="11"/>
  <c r="BJ197" i="11"/>
  <c r="BJ194" i="11"/>
  <c r="BJ189" i="11"/>
  <c r="BJ186" i="11"/>
  <c r="BJ181" i="11"/>
  <c r="BJ200" i="11"/>
  <c r="BJ199" i="11"/>
  <c r="BJ196" i="11"/>
  <c r="BJ195" i="11"/>
  <c r="BJ188" i="11"/>
  <c r="BJ187" i="11"/>
  <c r="BJ198" i="11"/>
  <c r="BJ193" i="11"/>
  <c r="BJ190" i="11"/>
  <c r="BJ182" i="11"/>
  <c r="BJ179" i="11"/>
  <c r="BJ172" i="11"/>
  <c r="BJ171" i="11"/>
  <c r="BJ166" i="11"/>
  <c r="BJ177" i="11"/>
  <c r="BJ174" i="11"/>
  <c r="BJ168" i="11"/>
  <c r="BJ167" i="11"/>
  <c r="BJ185" i="11"/>
  <c r="BJ180" i="11"/>
  <c r="BJ176" i="11"/>
  <c r="BJ175" i="11"/>
  <c r="BJ178" i="11"/>
  <c r="BJ173" i="11"/>
  <c r="BJ169" i="11"/>
  <c r="BJ192" i="11"/>
  <c r="BJ170" i="11"/>
  <c r="BJ165" i="11"/>
  <c r="CL100" i="7"/>
  <c r="CI98" i="7"/>
  <c r="CK100" i="7"/>
  <c r="CJ100" i="7" l="1"/>
  <c r="CG98" i="7"/>
  <c r="CI100" i="7"/>
  <c r="BH205" i="11"/>
  <c r="BH201" i="11"/>
  <c r="BH200" i="11"/>
  <c r="BH199" i="11"/>
  <c r="BH202" i="11"/>
  <c r="BH204" i="11"/>
  <c r="BH196" i="11"/>
  <c r="BH195" i="11"/>
  <c r="BH188" i="11"/>
  <c r="BH187" i="11"/>
  <c r="BH180" i="11"/>
  <c r="BH179" i="11"/>
  <c r="BH198" i="11"/>
  <c r="BH193" i="11"/>
  <c r="BH190" i="11"/>
  <c r="BH185" i="11"/>
  <c r="BH182" i="11"/>
  <c r="BH191" i="11"/>
  <c r="BH203" i="11"/>
  <c r="BH197" i="11"/>
  <c r="BH194" i="11"/>
  <c r="BH189" i="11"/>
  <c r="BH176" i="11"/>
  <c r="BH175" i="11"/>
  <c r="BH165" i="11"/>
  <c r="BH186" i="11"/>
  <c r="BH173" i="11"/>
  <c r="BH169" i="11"/>
  <c r="BH164" i="11"/>
  <c r="BH184" i="11"/>
  <c r="BH178" i="11"/>
  <c r="BH172" i="11"/>
  <c r="BH171" i="11"/>
  <c r="BH166" i="11"/>
  <c r="BH183" i="11"/>
  <c r="BH181" i="11"/>
  <c r="BH177" i="11"/>
  <c r="BH174" i="11"/>
  <c r="BH168" i="11"/>
  <c r="BH167" i="11"/>
  <c r="BH192" i="11"/>
  <c r="BH170" i="11"/>
  <c r="BH163" i="11"/>
  <c r="CK205" i="7"/>
  <c r="CK202" i="7"/>
  <c r="CK201" i="7"/>
  <c r="CK194" i="7"/>
  <c r="CK193" i="7"/>
  <c r="CK204" i="7"/>
  <c r="CK199" i="7"/>
  <c r="CK196" i="7"/>
  <c r="CK198" i="7"/>
  <c r="CK197" i="7"/>
  <c r="CK203" i="7"/>
  <c r="CK200" i="7"/>
  <c r="CK195" i="7"/>
  <c r="CK192" i="7"/>
  <c r="BF101" i="11"/>
  <c r="BC99" i="11"/>
  <c r="BE101" i="11"/>
  <c r="CB95" i="3"/>
  <c r="CL203" i="7"/>
  <c r="CL200" i="7"/>
  <c r="CL195" i="7"/>
  <c r="CL205" i="7"/>
  <c r="CL202" i="7"/>
  <c r="CL201" i="7"/>
  <c r="CL194" i="7"/>
  <c r="CL204" i="7"/>
  <c r="CL199" i="7"/>
  <c r="CL196" i="7"/>
  <c r="CL197" i="7"/>
  <c r="CL198" i="7"/>
  <c r="CL193" i="7"/>
  <c r="CJ97" i="3"/>
  <c r="CG95" i="3"/>
  <c r="CI97" i="3"/>
  <c r="BG202" i="11"/>
  <c r="BG204" i="11"/>
  <c r="BG203" i="11"/>
  <c r="BG205" i="11"/>
  <c r="BG200" i="11"/>
  <c r="BG199" i="11"/>
  <c r="BG198" i="11"/>
  <c r="BG193" i="11"/>
  <c r="BG190" i="11"/>
  <c r="BG185" i="11"/>
  <c r="BG182" i="11"/>
  <c r="BG201" i="11"/>
  <c r="BG191" i="11"/>
  <c r="BG184" i="11"/>
  <c r="BG183" i="11"/>
  <c r="BG197" i="11"/>
  <c r="BG194" i="11"/>
  <c r="BG189" i="11"/>
  <c r="BG186" i="11"/>
  <c r="BG196" i="11"/>
  <c r="BG195" i="11"/>
  <c r="BG188" i="11"/>
  <c r="BG187" i="11"/>
  <c r="BG173" i="11"/>
  <c r="BG169" i="11"/>
  <c r="BG164" i="11"/>
  <c r="BG163" i="11"/>
  <c r="BG180" i="11"/>
  <c r="BG178" i="11"/>
  <c r="BG172" i="11"/>
  <c r="BG171" i="11"/>
  <c r="BG166" i="11"/>
  <c r="BG181" i="11"/>
  <c r="BG177" i="11"/>
  <c r="BG174" i="11"/>
  <c r="BG168" i="11"/>
  <c r="BG167" i="11"/>
  <c r="BG179" i="11"/>
  <c r="BG176" i="11"/>
  <c r="BG175" i="11"/>
  <c r="BG165" i="11"/>
  <c r="BG192" i="11"/>
  <c r="BG170" i="11"/>
  <c r="BG162" i="11"/>
  <c r="CB98" i="7"/>
  <c r="BF98" i="10"/>
  <c r="BC96" i="10"/>
  <c r="BE98" i="10"/>
  <c r="CH97" i="3" l="1"/>
  <c r="CE95" i="3"/>
  <c r="CG97" i="3"/>
  <c r="BZ98" i="7"/>
  <c r="BE204" i="11"/>
  <c r="BE203" i="11"/>
  <c r="BE205" i="11"/>
  <c r="BE201" i="11"/>
  <c r="BE197" i="11"/>
  <c r="BE194" i="11"/>
  <c r="BE189" i="11"/>
  <c r="BE186" i="11"/>
  <c r="BE181" i="11"/>
  <c r="BE178" i="11"/>
  <c r="BE196" i="11"/>
  <c r="BE195" i="11"/>
  <c r="BE188" i="11"/>
  <c r="BE187" i="11"/>
  <c r="BE180" i="11"/>
  <c r="BE179" i="11"/>
  <c r="BE200" i="11"/>
  <c r="BE199" i="11"/>
  <c r="BE198" i="11"/>
  <c r="BE193" i="11"/>
  <c r="BE190" i="11"/>
  <c r="BE185" i="11"/>
  <c r="BE202" i="11"/>
  <c r="BE191" i="11"/>
  <c r="BE177" i="11"/>
  <c r="BE174" i="11"/>
  <c r="BE168" i="11"/>
  <c r="BE167" i="11"/>
  <c r="BE184" i="11"/>
  <c r="BE182" i="11"/>
  <c r="BE176" i="11"/>
  <c r="BE175" i="11"/>
  <c r="BE165" i="11"/>
  <c r="BE162" i="11"/>
  <c r="BE183" i="11"/>
  <c r="BE173" i="11"/>
  <c r="BE169" i="11"/>
  <c r="BE164" i="11"/>
  <c r="BE163" i="11"/>
  <c r="BE172" i="11"/>
  <c r="BE171" i="11"/>
  <c r="BE166" i="11"/>
  <c r="BE161" i="11"/>
  <c r="BE192" i="11"/>
  <c r="BE170" i="11"/>
  <c r="BE160" i="11"/>
  <c r="CI198" i="7"/>
  <c r="CI197" i="7"/>
  <c r="CI203" i="7"/>
  <c r="CI200" i="7"/>
  <c r="CI195" i="7"/>
  <c r="CI192" i="7"/>
  <c r="CI205" i="7"/>
  <c r="CI202" i="7"/>
  <c r="CI201" i="7"/>
  <c r="CI194" i="7"/>
  <c r="CI193" i="7"/>
  <c r="CI204" i="7"/>
  <c r="CI199" i="7"/>
  <c r="CI196" i="7"/>
  <c r="CI191" i="7"/>
  <c r="CI190" i="7"/>
  <c r="BD101" i="11"/>
  <c r="BA99" i="11"/>
  <c r="BC101" i="11"/>
  <c r="CH100" i="7"/>
  <c r="CE98" i="7"/>
  <c r="CG100" i="7"/>
  <c r="BD98" i="10"/>
  <c r="BA96" i="10"/>
  <c r="BC98" i="10"/>
  <c r="BZ95" i="3"/>
  <c r="BF202" i="11"/>
  <c r="BF204" i="11"/>
  <c r="BF203" i="11"/>
  <c r="BF205" i="11"/>
  <c r="BF201" i="11"/>
  <c r="BF191" i="11"/>
  <c r="BF184" i="11"/>
  <c r="BF183" i="11"/>
  <c r="BF197" i="11"/>
  <c r="BF194" i="11"/>
  <c r="BF189" i="11"/>
  <c r="BF186" i="11"/>
  <c r="BF181" i="11"/>
  <c r="BF196" i="11"/>
  <c r="BF195" i="11"/>
  <c r="BF188" i="11"/>
  <c r="BF187" i="11"/>
  <c r="BF200" i="11"/>
  <c r="BF199" i="11"/>
  <c r="BF198" i="11"/>
  <c r="BF193" i="11"/>
  <c r="BF190" i="11"/>
  <c r="BF180" i="11"/>
  <c r="BF178" i="11"/>
  <c r="BF172" i="11"/>
  <c r="BF171" i="11"/>
  <c r="BF166" i="11"/>
  <c r="BF185" i="11"/>
  <c r="BF177" i="11"/>
  <c r="BF174" i="11"/>
  <c r="BF168" i="11"/>
  <c r="BF167" i="11"/>
  <c r="BF182" i="11"/>
  <c r="BF179" i="11"/>
  <c r="BF176" i="11"/>
  <c r="BF175" i="11"/>
  <c r="BF165" i="11"/>
  <c r="BF162" i="11"/>
  <c r="BF173" i="11"/>
  <c r="BF169" i="11"/>
  <c r="BF164" i="11"/>
  <c r="BF163" i="11"/>
  <c r="BF192" i="11"/>
  <c r="BF170" i="11"/>
  <c r="BF161" i="11"/>
  <c r="CJ204" i="7"/>
  <c r="CJ199" i="7"/>
  <c r="CJ196" i="7"/>
  <c r="CJ198" i="7"/>
  <c r="CJ197" i="7"/>
  <c r="CJ203" i="7"/>
  <c r="CJ200" i="7"/>
  <c r="CJ195" i="7"/>
  <c r="CJ192" i="7"/>
  <c r="CJ205" i="7"/>
  <c r="CJ202" i="7"/>
  <c r="CJ201" i="7"/>
  <c r="CJ193" i="7"/>
  <c r="CJ194" i="7"/>
  <c r="CJ191" i="7"/>
  <c r="CF100" i="7" l="1"/>
  <c r="CC98" i="7"/>
  <c r="CE100" i="7"/>
  <c r="CH203" i="7"/>
  <c r="CH200" i="7"/>
  <c r="CH195" i="7"/>
  <c r="CH192" i="7"/>
  <c r="CH205" i="7"/>
  <c r="CH202" i="7"/>
  <c r="CH201" i="7"/>
  <c r="CH194" i="7"/>
  <c r="CH193" i="7"/>
  <c r="CH204" i="7"/>
  <c r="CH199" i="7"/>
  <c r="CH196" i="7"/>
  <c r="CH191" i="7"/>
  <c r="CH197" i="7"/>
  <c r="CH190" i="7"/>
  <c r="CH198" i="7"/>
  <c r="CH189" i="7"/>
  <c r="BD205" i="11"/>
  <c r="BD201" i="11"/>
  <c r="BD200" i="11"/>
  <c r="BD199" i="11"/>
  <c r="BD202" i="11"/>
  <c r="BD204" i="11"/>
  <c r="BD196" i="11"/>
  <c r="BD195" i="11"/>
  <c r="BD188" i="11"/>
  <c r="BD187" i="11"/>
  <c r="BD180" i="11"/>
  <c r="BD179" i="11"/>
  <c r="BD198" i="11"/>
  <c r="BD193" i="11"/>
  <c r="BD190" i="11"/>
  <c r="BD185" i="11"/>
  <c r="BD182" i="11"/>
  <c r="BD203" i="11"/>
  <c r="BD191" i="11"/>
  <c r="BD197" i="11"/>
  <c r="BD194" i="11"/>
  <c r="BD189" i="11"/>
  <c r="BD186" i="11"/>
  <c r="BD184" i="11"/>
  <c r="BD176" i="11"/>
  <c r="BD175" i="11"/>
  <c r="BD165" i="11"/>
  <c r="BD162" i="11"/>
  <c r="BD183" i="11"/>
  <c r="BD181" i="11"/>
  <c r="BD173" i="11"/>
  <c r="BD169" i="11"/>
  <c r="BD164" i="11"/>
  <c r="BD163" i="11"/>
  <c r="BD172" i="11"/>
  <c r="BD171" i="11"/>
  <c r="BD166" i="11"/>
  <c r="BD161" i="11"/>
  <c r="BD178" i="11"/>
  <c r="BD177" i="11"/>
  <c r="BD174" i="11"/>
  <c r="BD168" i="11"/>
  <c r="BD167" i="11"/>
  <c r="BD160" i="11"/>
  <c r="BD192" i="11"/>
  <c r="BD170" i="11"/>
  <c r="BD159" i="11"/>
  <c r="BB98" i="10"/>
  <c r="AY96" i="10"/>
  <c r="AZ96" i="10"/>
  <c r="BX95" i="3"/>
  <c r="BC202" i="11"/>
  <c r="BC204" i="11"/>
  <c r="BC203" i="11"/>
  <c r="BC205" i="11"/>
  <c r="BC201" i="11"/>
  <c r="BC198" i="11"/>
  <c r="BC193" i="11"/>
  <c r="BC190" i="11"/>
  <c r="BC185" i="11"/>
  <c r="BC182" i="11"/>
  <c r="BC200" i="11"/>
  <c r="BC199" i="11"/>
  <c r="BC191" i="11"/>
  <c r="BC184" i="11"/>
  <c r="BC183" i="11"/>
  <c r="BC197" i="11"/>
  <c r="BC194" i="11"/>
  <c r="BC189" i="11"/>
  <c r="BC186" i="11"/>
  <c r="BC196" i="11"/>
  <c r="BC195" i="11"/>
  <c r="BC188" i="11"/>
  <c r="BC187" i="11"/>
  <c r="BC181" i="11"/>
  <c r="BC173" i="11"/>
  <c r="BC169" i="11"/>
  <c r="BC164" i="11"/>
  <c r="BC163" i="11"/>
  <c r="BC179" i="11"/>
  <c r="BC172" i="11"/>
  <c r="BC171" i="11"/>
  <c r="BC166" i="11"/>
  <c r="BC161" i="11"/>
  <c r="BC178" i="11"/>
  <c r="BC177" i="11"/>
  <c r="BC174" i="11"/>
  <c r="BC168" i="11"/>
  <c r="BC167" i="11"/>
  <c r="BC160" i="11"/>
  <c r="BC159" i="11"/>
  <c r="BC180" i="11"/>
  <c r="BC176" i="11"/>
  <c r="BC175" i="11"/>
  <c r="BC165" i="11"/>
  <c r="BC162" i="11"/>
  <c r="BC192" i="11"/>
  <c r="BC170" i="11"/>
  <c r="BC158" i="11"/>
  <c r="CF97" i="3"/>
  <c r="CC95" i="3"/>
  <c r="CE97" i="3"/>
  <c r="CG205" i="7"/>
  <c r="CG202" i="7"/>
  <c r="CG201" i="7"/>
  <c r="CG194" i="7"/>
  <c r="CG193" i="7"/>
  <c r="CG204" i="7"/>
  <c r="CG199" i="7"/>
  <c r="CG196" i="7"/>
  <c r="CG191" i="7"/>
  <c r="CG198" i="7"/>
  <c r="CG197" i="7"/>
  <c r="CG190" i="7"/>
  <c r="CG189" i="7"/>
  <c r="CG203" i="7"/>
  <c r="CG200" i="7"/>
  <c r="CG195" i="7"/>
  <c r="CG192" i="7"/>
  <c r="CG188" i="7"/>
  <c r="BB101" i="11"/>
  <c r="AY99" i="11"/>
  <c r="AZ99" i="11"/>
  <c r="BX98" i="7"/>
  <c r="BA101" i="11" l="1"/>
  <c r="AX99" i="11"/>
  <c r="AZ101" i="11"/>
  <c r="AW99" i="11"/>
  <c r="BV95" i="3"/>
  <c r="CE198" i="7"/>
  <c r="CE197" i="7"/>
  <c r="CE190" i="7"/>
  <c r="CE189" i="7"/>
  <c r="CE203" i="7"/>
  <c r="CE200" i="7"/>
  <c r="CE195" i="7"/>
  <c r="CE192" i="7"/>
  <c r="CE205" i="7"/>
  <c r="CE202" i="7"/>
  <c r="CE201" i="7"/>
  <c r="CE194" i="7"/>
  <c r="CE193" i="7"/>
  <c r="CE204" i="7"/>
  <c r="CE199" i="7"/>
  <c r="CE196" i="7"/>
  <c r="CE187" i="7"/>
  <c r="CE191" i="7"/>
  <c r="CE188" i="7"/>
  <c r="CE186" i="7"/>
  <c r="BV98" i="7"/>
  <c r="BB202" i="11"/>
  <c r="BB204" i="11"/>
  <c r="BB203" i="11"/>
  <c r="BB205" i="11"/>
  <c r="BB201" i="11"/>
  <c r="BB200" i="11"/>
  <c r="BB199" i="11"/>
  <c r="BB191" i="11"/>
  <c r="BB184" i="11"/>
  <c r="BB183" i="11"/>
  <c r="BB197" i="11"/>
  <c r="BB194" i="11"/>
  <c r="BB189" i="11"/>
  <c r="BB186" i="11"/>
  <c r="BB181" i="11"/>
  <c r="BB196" i="11"/>
  <c r="BB195" i="11"/>
  <c r="BB188" i="11"/>
  <c r="BB187" i="11"/>
  <c r="BB198" i="11"/>
  <c r="BB193" i="11"/>
  <c r="BB190" i="11"/>
  <c r="BB185" i="11"/>
  <c r="BB182" i="11"/>
  <c r="BB179" i="11"/>
  <c r="BB172" i="11"/>
  <c r="BB171" i="11"/>
  <c r="BB166" i="11"/>
  <c r="BB161" i="11"/>
  <c r="BB158" i="11"/>
  <c r="BB178" i="11"/>
  <c r="BB177" i="11"/>
  <c r="BB174" i="11"/>
  <c r="BB168" i="11"/>
  <c r="BB167" i="11"/>
  <c r="BB160" i="11"/>
  <c r="BB159" i="11"/>
  <c r="BB180" i="11"/>
  <c r="BB176" i="11"/>
  <c r="BB175" i="11"/>
  <c r="BB165" i="11"/>
  <c r="BB162" i="11"/>
  <c r="BB173" i="11"/>
  <c r="BB169" i="11"/>
  <c r="BB164" i="11"/>
  <c r="BB163" i="11"/>
  <c r="BB192" i="11"/>
  <c r="BB170" i="11"/>
  <c r="BB157" i="11"/>
  <c r="CD97" i="3"/>
  <c r="CA95" i="3"/>
  <c r="CC97" i="3"/>
  <c r="BA98" i="10"/>
  <c r="AX96" i="10"/>
  <c r="CD100" i="7"/>
  <c r="CA98" i="7"/>
  <c r="CC100" i="7"/>
  <c r="AZ98" i="10"/>
  <c r="AW96" i="10"/>
  <c r="CF204" i="7"/>
  <c r="CF199" i="7"/>
  <c r="CF196" i="7"/>
  <c r="CF191" i="7"/>
  <c r="CF198" i="7"/>
  <c r="CF197" i="7"/>
  <c r="CF190" i="7"/>
  <c r="CF189" i="7"/>
  <c r="CF203" i="7"/>
  <c r="CF200" i="7"/>
  <c r="CF195" i="7"/>
  <c r="CF192" i="7"/>
  <c r="CF205" i="7"/>
  <c r="CF202" i="7"/>
  <c r="CF201" i="7"/>
  <c r="CF193" i="7"/>
  <c r="CF188" i="7"/>
  <c r="CF194" i="7"/>
  <c r="CF187" i="7"/>
  <c r="CB100" i="7" l="1"/>
  <c r="BY98" i="7"/>
  <c r="CA100" i="7"/>
  <c r="CD203" i="7"/>
  <c r="CD200" i="7"/>
  <c r="CD195" i="7"/>
  <c r="CD192" i="7"/>
  <c r="CD205" i="7"/>
  <c r="CD202" i="7"/>
  <c r="CD201" i="7"/>
  <c r="CD194" i="7"/>
  <c r="CD193" i="7"/>
  <c r="CD204" i="7"/>
  <c r="CD199" i="7"/>
  <c r="CD196" i="7"/>
  <c r="CD191" i="7"/>
  <c r="CD198" i="7"/>
  <c r="CD189" i="7"/>
  <c r="CD187" i="7"/>
  <c r="CD186" i="7"/>
  <c r="CD188" i="7"/>
  <c r="CD197" i="7"/>
  <c r="CD190" i="7"/>
  <c r="CD185" i="7"/>
  <c r="BT98" i="7"/>
  <c r="AX101" i="11"/>
  <c r="AU99" i="11"/>
  <c r="AX98" i="10"/>
  <c r="AU96" i="10"/>
  <c r="CB97" i="3"/>
  <c r="BY95" i="3"/>
  <c r="CA97" i="3"/>
  <c r="AZ205" i="11"/>
  <c r="AZ201" i="11"/>
  <c r="AZ200" i="11"/>
  <c r="AZ199" i="11"/>
  <c r="AZ202" i="11"/>
  <c r="AZ204" i="11"/>
  <c r="AZ196" i="11"/>
  <c r="AZ195" i="11"/>
  <c r="AZ188" i="11"/>
  <c r="AZ187" i="11"/>
  <c r="AZ180" i="11"/>
  <c r="AZ179" i="11"/>
  <c r="AZ203" i="11"/>
  <c r="AZ198" i="11"/>
  <c r="AZ193" i="11"/>
  <c r="AZ190" i="11"/>
  <c r="AZ185" i="11"/>
  <c r="AZ182" i="11"/>
  <c r="AZ191" i="11"/>
  <c r="AZ197" i="11"/>
  <c r="AZ194" i="11"/>
  <c r="AZ189" i="11"/>
  <c r="AZ186" i="11"/>
  <c r="AZ178" i="11"/>
  <c r="AZ176" i="11"/>
  <c r="AZ175" i="11"/>
  <c r="AZ165" i="11"/>
  <c r="AZ162" i="11"/>
  <c r="AZ157" i="11"/>
  <c r="AZ173" i="11"/>
  <c r="AZ169" i="11"/>
  <c r="AZ164" i="11"/>
  <c r="AZ163" i="11"/>
  <c r="AZ156" i="11"/>
  <c r="AZ184" i="11"/>
  <c r="AZ172" i="11"/>
  <c r="AZ171" i="11"/>
  <c r="AZ166" i="11"/>
  <c r="AZ161" i="11"/>
  <c r="AZ183" i="11"/>
  <c r="AZ181" i="11"/>
  <c r="AZ177" i="11"/>
  <c r="AZ174" i="11"/>
  <c r="AZ168" i="11"/>
  <c r="AZ167" i="11"/>
  <c r="AZ159" i="11"/>
  <c r="AZ160" i="11"/>
  <c r="AZ158" i="11"/>
  <c r="AZ192" i="11"/>
  <c r="AZ170" i="11"/>
  <c r="AZ155" i="11"/>
  <c r="AY98" i="10"/>
  <c r="AV96" i="10"/>
  <c r="BT95" i="3"/>
  <c r="AY101" i="11"/>
  <c r="AV99" i="11"/>
  <c r="CC205" i="7"/>
  <c r="CC202" i="7"/>
  <c r="CC201" i="7"/>
  <c r="CC194" i="7"/>
  <c r="CC193" i="7"/>
  <c r="CC204" i="7"/>
  <c r="CC199" i="7"/>
  <c r="CC196" i="7"/>
  <c r="CC191" i="7"/>
  <c r="CC188" i="7"/>
  <c r="CC198" i="7"/>
  <c r="CC197" i="7"/>
  <c r="CC190" i="7"/>
  <c r="CC189" i="7"/>
  <c r="CC203" i="7"/>
  <c r="CC200" i="7"/>
  <c r="CC186" i="7"/>
  <c r="CC185" i="7"/>
  <c r="CC192" i="7"/>
  <c r="CC195" i="7"/>
  <c r="CC187" i="7"/>
  <c r="CC184" i="7"/>
  <c r="BA204" i="11"/>
  <c r="BA203" i="11"/>
  <c r="BA205" i="11"/>
  <c r="BA201" i="11"/>
  <c r="BA197" i="11"/>
  <c r="BA194" i="11"/>
  <c r="BA189" i="11"/>
  <c r="BA186" i="11"/>
  <c r="BA181" i="11"/>
  <c r="BA178" i="11"/>
  <c r="BA196" i="11"/>
  <c r="BA195" i="11"/>
  <c r="BA188" i="11"/>
  <c r="BA187" i="11"/>
  <c r="BA180" i="11"/>
  <c r="BA179" i="11"/>
  <c r="BA202" i="11"/>
  <c r="BA198" i="11"/>
  <c r="BA193" i="11"/>
  <c r="BA190" i="11"/>
  <c r="BA185" i="11"/>
  <c r="BA200" i="11"/>
  <c r="BA199" i="11"/>
  <c r="BA191" i="11"/>
  <c r="BA183" i="11"/>
  <c r="BA177" i="11"/>
  <c r="BA174" i="11"/>
  <c r="BA168" i="11"/>
  <c r="BA167" i="11"/>
  <c r="BA160" i="11"/>
  <c r="BA159" i="11"/>
  <c r="BA176" i="11"/>
  <c r="BA175" i="11"/>
  <c r="BA165" i="11"/>
  <c r="BA162" i="11"/>
  <c r="BA157" i="11"/>
  <c r="BA173" i="11"/>
  <c r="BA169" i="11"/>
  <c r="BA164" i="11"/>
  <c r="BA163" i="11"/>
  <c r="BA184" i="11"/>
  <c r="BA182" i="11"/>
  <c r="BA172" i="11"/>
  <c r="BA171" i="11"/>
  <c r="BA166" i="11"/>
  <c r="BA161" i="11"/>
  <c r="BA192" i="11"/>
  <c r="BA170" i="11"/>
  <c r="BA158" i="11"/>
  <c r="BA156" i="11"/>
  <c r="BR95" i="3" l="1"/>
  <c r="AV101" i="11"/>
  <c r="AS99" i="11"/>
  <c r="AW101" i="11"/>
  <c r="AT99" i="11"/>
  <c r="BZ97" i="3"/>
  <c r="BW95" i="3"/>
  <c r="BY97" i="3"/>
  <c r="AX202" i="11"/>
  <c r="AX204" i="11"/>
  <c r="AX203" i="11"/>
  <c r="AX205" i="11"/>
  <c r="AX201" i="11"/>
  <c r="AX191" i="11"/>
  <c r="AX184" i="11"/>
  <c r="AX183" i="11"/>
  <c r="AX200" i="11"/>
  <c r="AX199" i="11"/>
  <c r="AX197" i="11"/>
  <c r="AX194" i="11"/>
  <c r="AX189" i="11"/>
  <c r="AX186" i="11"/>
  <c r="AX181" i="11"/>
  <c r="AX196" i="11"/>
  <c r="AX195" i="11"/>
  <c r="AX188" i="11"/>
  <c r="AX187" i="11"/>
  <c r="AX198" i="11"/>
  <c r="AX193" i="11"/>
  <c r="AX190" i="11"/>
  <c r="AX180" i="11"/>
  <c r="AX172" i="11"/>
  <c r="AX171" i="11"/>
  <c r="AX166" i="11"/>
  <c r="AX161" i="11"/>
  <c r="AX158" i="11"/>
  <c r="AX177" i="11"/>
  <c r="AX174" i="11"/>
  <c r="AX168" i="11"/>
  <c r="AX167" i="11"/>
  <c r="AX160" i="11"/>
  <c r="AX159" i="11"/>
  <c r="AX182" i="11"/>
  <c r="AX179" i="11"/>
  <c r="AX178" i="11"/>
  <c r="AX176" i="11"/>
  <c r="AX175" i="11"/>
  <c r="AX165" i="11"/>
  <c r="AX162" i="11"/>
  <c r="AX185" i="11"/>
  <c r="AX173" i="11"/>
  <c r="AX169" i="11"/>
  <c r="AX164" i="11"/>
  <c r="AX163" i="11"/>
  <c r="AX157" i="11"/>
  <c r="AX155" i="11"/>
  <c r="AX192" i="11"/>
  <c r="AX154" i="11"/>
  <c r="AX156" i="11"/>
  <c r="AX170" i="11"/>
  <c r="AX153" i="11"/>
  <c r="CA198" i="7"/>
  <c r="CA197" i="7"/>
  <c r="CA190" i="7"/>
  <c r="CA189" i="7"/>
  <c r="CA203" i="7"/>
  <c r="CA200" i="7"/>
  <c r="CA195" i="7"/>
  <c r="CA192" i="7"/>
  <c r="CA205" i="7"/>
  <c r="CA202" i="7"/>
  <c r="CA201" i="7"/>
  <c r="CA194" i="7"/>
  <c r="CA193" i="7"/>
  <c r="CA204" i="7"/>
  <c r="CA199" i="7"/>
  <c r="CA196" i="7"/>
  <c r="CA188" i="7"/>
  <c r="CA191" i="7"/>
  <c r="CA187" i="7"/>
  <c r="CA184" i="7"/>
  <c r="CA186" i="7"/>
  <c r="CA185" i="7"/>
  <c r="CA183" i="7"/>
  <c r="CA182" i="7"/>
  <c r="AW98" i="10"/>
  <c r="AT96" i="10"/>
  <c r="AV98" i="10"/>
  <c r="AS96" i="10"/>
  <c r="BR98" i="7"/>
  <c r="BZ100" i="7"/>
  <c r="BW98" i="7"/>
  <c r="BY100" i="7"/>
  <c r="AY202" i="11"/>
  <c r="AY204" i="11"/>
  <c r="AY203" i="11"/>
  <c r="AY205" i="11"/>
  <c r="AY198" i="11"/>
  <c r="AY193" i="11"/>
  <c r="AY190" i="11"/>
  <c r="AY185" i="11"/>
  <c r="AY182" i="11"/>
  <c r="AY191" i="11"/>
  <c r="AY184" i="11"/>
  <c r="AY183" i="11"/>
  <c r="AY200" i="11"/>
  <c r="AY199" i="11"/>
  <c r="AY197" i="11"/>
  <c r="AY194" i="11"/>
  <c r="AY189" i="11"/>
  <c r="AY186" i="11"/>
  <c r="AY201" i="11"/>
  <c r="AY196" i="11"/>
  <c r="AY195" i="11"/>
  <c r="AY188" i="11"/>
  <c r="AY187" i="11"/>
  <c r="AY173" i="11"/>
  <c r="AY169" i="11"/>
  <c r="AY164" i="11"/>
  <c r="AY163" i="11"/>
  <c r="AY156" i="11"/>
  <c r="AY155" i="11"/>
  <c r="AY180" i="11"/>
  <c r="AY172" i="11"/>
  <c r="AY171" i="11"/>
  <c r="AY166" i="11"/>
  <c r="AY161" i="11"/>
  <c r="AY158" i="11"/>
  <c r="AY181" i="11"/>
  <c r="AY177" i="11"/>
  <c r="AY174" i="11"/>
  <c r="AY168" i="11"/>
  <c r="AY167" i="11"/>
  <c r="AY160" i="11"/>
  <c r="AY159" i="11"/>
  <c r="AY179" i="11"/>
  <c r="AY178" i="11"/>
  <c r="AY176" i="11"/>
  <c r="AY175" i="11"/>
  <c r="AY165" i="11"/>
  <c r="AY162" i="11"/>
  <c r="AY170" i="11"/>
  <c r="AY157" i="11"/>
  <c r="AY192" i="11"/>
  <c r="AY154" i="11"/>
  <c r="CB204" i="7"/>
  <c r="CB199" i="7"/>
  <c r="CB196" i="7"/>
  <c r="CB191" i="7"/>
  <c r="CB198" i="7"/>
  <c r="CB197" i="7"/>
  <c r="CB190" i="7"/>
  <c r="CB189" i="7"/>
  <c r="CB203" i="7"/>
  <c r="CB200" i="7"/>
  <c r="CB195" i="7"/>
  <c r="CB192" i="7"/>
  <c r="CB205" i="7"/>
  <c r="CB202" i="7"/>
  <c r="CB201" i="7"/>
  <c r="CB194" i="7"/>
  <c r="CB188" i="7"/>
  <c r="CB187" i="7"/>
  <c r="CB184" i="7"/>
  <c r="CB193" i="7"/>
  <c r="CB186" i="7"/>
  <c r="CB185" i="7"/>
  <c r="CB183" i="7"/>
  <c r="BP98" i="7" l="1"/>
  <c r="AT101" i="11"/>
  <c r="AQ99" i="11"/>
  <c r="AU98" i="10"/>
  <c r="AR96" i="10"/>
  <c r="BX97" i="3"/>
  <c r="BU95" i="3"/>
  <c r="BW97" i="3"/>
  <c r="BY205" i="7"/>
  <c r="BY202" i="7"/>
  <c r="BY201" i="7"/>
  <c r="BY194" i="7"/>
  <c r="BY193" i="7"/>
  <c r="BY204" i="7"/>
  <c r="BY199" i="7"/>
  <c r="BY196" i="7"/>
  <c r="BY191" i="7"/>
  <c r="BY188" i="7"/>
  <c r="BY198" i="7"/>
  <c r="BY197" i="7"/>
  <c r="BY190" i="7"/>
  <c r="BY189" i="7"/>
  <c r="BY203" i="7"/>
  <c r="BY200" i="7"/>
  <c r="BY192" i="7"/>
  <c r="BY186" i="7"/>
  <c r="BY185" i="7"/>
  <c r="BY183" i="7"/>
  <c r="BY195" i="7"/>
  <c r="BY182" i="7"/>
  <c r="BY181" i="7"/>
  <c r="BY187" i="7"/>
  <c r="BY184" i="7"/>
  <c r="BY180" i="7"/>
  <c r="AV205" i="11"/>
  <c r="AV201" i="11"/>
  <c r="AV200" i="11"/>
  <c r="AV199" i="11"/>
  <c r="AV202" i="11"/>
  <c r="AV204" i="11"/>
  <c r="AV203" i="11"/>
  <c r="AV196" i="11"/>
  <c r="AV195" i="11"/>
  <c r="AV188" i="11"/>
  <c r="AV187" i="11"/>
  <c r="AV180" i="11"/>
  <c r="AV179" i="11"/>
  <c r="AV198" i="11"/>
  <c r="AV193" i="11"/>
  <c r="AV190" i="11"/>
  <c r="AV185" i="11"/>
  <c r="AV182" i="11"/>
  <c r="AV191" i="11"/>
  <c r="AV197" i="11"/>
  <c r="AV194" i="11"/>
  <c r="AV189" i="11"/>
  <c r="AV186" i="11"/>
  <c r="AV184" i="11"/>
  <c r="AV176" i="11"/>
  <c r="AV175" i="11"/>
  <c r="AV165" i="11"/>
  <c r="AV162" i="11"/>
  <c r="AV157" i="11"/>
  <c r="AV154" i="11"/>
  <c r="AV183" i="11"/>
  <c r="AV181" i="11"/>
  <c r="AV178" i="11"/>
  <c r="AV173" i="11"/>
  <c r="AV169" i="11"/>
  <c r="AV164" i="11"/>
  <c r="AV163" i="11"/>
  <c r="AV156" i="11"/>
  <c r="AV155" i="11"/>
  <c r="AV172" i="11"/>
  <c r="AV171" i="11"/>
  <c r="AV166" i="11"/>
  <c r="AV161" i="11"/>
  <c r="AV177" i="11"/>
  <c r="AV174" i="11"/>
  <c r="AV168" i="11"/>
  <c r="AV167" i="11"/>
  <c r="AV159" i="11"/>
  <c r="AV158" i="11"/>
  <c r="AV160" i="11"/>
  <c r="AV152" i="11"/>
  <c r="AV170" i="11"/>
  <c r="AV153" i="11"/>
  <c r="AV192" i="11"/>
  <c r="AV151" i="11"/>
  <c r="BX100" i="7"/>
  <c r="BU98" i="7"/>
  <c r="BW100" i="7"/>
  <c r="AT98" i="10"/>
  <c r="AQ96" i="10"/>
  <c r="AU101" i="11"/>
  <c r="AR99" i="11"/>
  <c r="BP95" i="3"/>
  <c r="BZ203" i="7"/>
  <c r="BZ200" i="7"/>
  <c r="BZ195" i="7"/>
  <c r="BZ192" i="7"/>
  <c r="BZ205" i="7"/>
  <c r="BZ202" i="7"/>
  <c r="BZ201" i="7"/>
  <c r="BZ194" i="7"/>
  <c r="BZ193" i="7"/>
  <c r="BZ204" i="7"/>
  <c r="BZ199" i="7"/>
  <c r="BZ196" i="7"/>
  <c r="BZ191" i="7"/>
  <c r="BZ188" i="7"/>
  <c r="BZ187" i="7"/>
  <c r="BZ184" i="7"/>
  <c r="BZ186" i="7"/>
  <c r="BZ185" i="7"/>
  <c r="BZ197" i="7"/>
  <c r="BZ190" i="7"/>
  <c r="BZ183" i="7"/>
  <c r="BZ198" i="7"/>
  <c r="BZ189" i="7"/>
  <c r="BZ182" i="7"/>
  <c r="BZ181" i="7"/>
  <c r="AW204" i="11"/>
  <c r="AW203" i="11"/>
  <c r="AW205" i="11"/>
  <c r="AW201" i="11"/>
  <c r="AW200" i="11"/>
  <c r="AW199" i="11"/>
  <c r="AW197" i="11"/>
  <c r="AW194" i="11"/>
  <c r="AW189" i="11"/>
  <c r="AW186" i="11"/>
  <c r="AW181" i="11"/>
  <c r="AW178" i="11"/>
  <c r="AW202" i="11"/>
  <c r="AW196" i="11"/>
  <c r="AW195" i="11"/>
  <c r="AW188" i="11"/>
  <c r="AW187" i="11"/>
  <c r="AW180" i="11"/>
  <c r="AW179" i="11"/>
  <c r="AW198" i="11"/>
  <c r="AW193" i="11"/>
  <c r="AW190" i="11"/>
  <c r="AW185" i="11"/>
  <c r="AW191" i="11"/>
  <c r="AW177" i="11"/>
  <c r="AW174" i="11"/>
  <c r="AW168" i="11"/>
  <c r="AW167" i="11"/>
  <c r="AW160" i="11"/>
  <c r="AW159" i="11"/>
  <c r="AW184" i="11"/>
  <c r="AW182" i="11"/>
  <c r="AW176" i="11"/>
  <c r="AW175" i="11"/>
  <c r="AW165" i="11"/>
  <c r="AW162" i="11"/>
  <c r="AW157" i="11"/>
  <c r="AW154" i="11"/>
  <c r="AW183" i="11"/>
  <c r="AW173" i="11"/>
  <c r="AW169" i="11"/>
  <c r="AW164" i="11"/>
  <c r="AW163" i="11"/>
  <c r="AW172" i="11"/>
  <c r="AW171" i="11"/>
  <c r="AW166" i="11"/>
  <c r="AW161" i="11"/>
  <c r="AW155" i="11"/>
  <c r="AW153" i="11"/>
  <c r="AW192" i="11"/>
  <c r="AW158" i="11"/>
  <c r="AW156" i="11"/>
  <c r="AW170" i="11"/>
  <c r="AW152" i="11"/>
  <c r="BV100" i="7" l="1"/>
  <c r="BS98" i="7"/>
  <c r="BU100" i="7"/>
  <c r="AR101" i="11"/>
  <c r="AO99" i="11"/>
  <c r="AR98" i="10"/>
  <c r="AO96" i="10"/>
  <c r="AU202" i="11"/>
  <c r="AU204" i="11"/>
  <c r="AU203" i="11"/>
  <c r="AU205" i="11"/>
  <c r="AU198" i="11"/>
  <c r="AU193" i="11"/>
  <c r="AU190" i="11"/>
  <c r="AU185" i="11"/>
  <c r="AU182" i="11"/>
  <c r="AU191" i="11"/>
  <c r="AU184" i="11"/>
  <c r="AU183" i="11"/>
  <c r="AU201" i="11"/>
  <c r="AU197" i="11"/>
  <c r="AU194" i="11"/>
  <c r="AU189" i="11"/>
  <c r="AU186" i="11"/>
  <c r="AU200" i="11"/>
  <c r="AU199" i="11"/>
  <c r="AU196" i="11"/>
  <c r="AU195" i="11"/>
  <c r="AU188" i="11"/>
  <c r="AU187" i="11"/>
  <c r="AU181" i="11"/>
  <c r="AU178" i="11"/>
  <c r="AU173" i="11"/>
  <c r="AU169" i="11"/>
  <c r="AU164" i="11"/>
  <c r="AU163" i="11"/>
  <c r="AU156" i="11"/>
  <c r="AU155" i="11"/>
  <c r="AU179" i="11"/>
  <c r="AU172" i="11"/>
  <c r="AU171" i="11"/>
  <c r="AU166" i="11"/>
  <c r="AU161" i="11"/>
  <c r="AU158" i="11"/>
  <c r="AU153" i="11"/>
  <c r="AU177" i="11"/>
  <c r="AU174" i="11"/>
  <c r="AU168" i="11"/>
  <c r="AU167" i="11"/>
  <c r="AU160" i="11"/>
  <c r="AU159" i="11"/>
  <c r="AU180" i="11"/>
  <c r="AU176" i="11"/>
  <c r="AU175" i="11"/>
  <c r="AU165" i="11"/>
  <c r="AU162" i="11"/>
  <c r="AU152" i="11"/>
  <c r="AU170" i="11"/>
  <c r="AU154" i="11"/>
  <c r="AU151" i="11"/>
  <c r="AU192" i="11"/>
  <c r="AU157" i="11"/>
  <c r="AU150" i="11"/>
  <c r="BV97" i="3"/>
  <c r="BS95" i="3"/>
  <c r="BU97" i="3"/>
  <c r="BN95" i="3"/>
  <c r="BX204" i="7"/>
  <c r="BX199" i="7"/>
  <c r="BX196" i="7"/>
  <c r="BX191" i="7"/>
  <c r="BX198" i="7"/>
  <c r="BX197" i="7"/>
  <c r="BX190" i="7"/>
  <c r="BX189" i="7"/>
  <c r="BX203" i="7"/>
  <c r="BX200" i="7"/>
  <c r="BX195" i="7"/>
  <c r="BX192" i="7"/>
  <c r="BX205" i="7"/>
  <c r="BX202" i="7"/>
  <c r="BX201" i="7"/>
  <c r="BX194" i="7"/>
  <c r="BX183" i="7"/>
  <c r="BX180" i="7"/>
  <c r="BX182" i="7"/>
  <c r="BX181" i="7"/>
  <c r="BX193" i="7"/>
  <c r="BX187" i="7"/>
  <c r="BX184" i="7"/>
  <c r="BX188" i="7"/>
  <c r="BX186" i="7"/>
  <c r="BX185" i="7"/>
  <c r="BX179" i="7"/>
  <c r="AT202" i="11"/>
  <c r="AT204" i="11"/>
  <c r="AT203" i="11"/>
  <c r="AT205" i="11"/>
  <c r="AT201" i="11"/>
  <c r="AT191" i="11"/>
  <c r="AT184" i="11"/>
  <c r="AT183" i="11"/>
  <c r="AT197" i="11"/>
  <c r="AT194" i="11"/>
  <c r="AT189" i="11"/>
  <c r="AT186" i="11"/>
  <c r="AT181" i="11"/>
  <c r="AT200" i="11"/>
  <c r="AT199" i="11"/>
  <c r="AT196" i="11"/>
  <c r="AT195" i="11"/>
  <c r="AT188" i="11"/>
  <c r="AT187" i="11"/>
  <c r="AT198" i="11"/>
  <c r="AT193" i="11"/>
  <c r="AT190" i="11"/>
  <c r="AT182" i="11"/>
  <c r="AT179" i="11"/>
  <c r="AT172" i="11"/>
  <c r="AT171" i="11"/>
  <c r="AT166" i="11"/>
  <c r="AT161" i="11"/>
  <c r="AT158" i="11"/>
  <c r="AT153" i="11"/>
  <c r="AT150" i="11"/>
  <c r="AT177" i="11"/>
  <c r="AT174" i="11"/>
  <c r="AT168" i="11"/>
  <c r="AT167" i="11"/>
  <c r="AT160" i="11"/>
  <c r="AT159" i="11"/>
  <c r="AT152" i="11"/>
  <c r="AT151" i="11"/>
  <c r="AT185" i="11"/>
  <c r="AT180" i="11"/>
  <c r="AT176" i="11"/>
  <c r="AT175" i="11"/>
  <c r="AT165" i="11"/>
  <c r="AT162" i="11"/>
  <c r="AT178" i="11"/>
  <c r="AT173" i="11"/>
  <c r="AT169" i="11"/>
  <c r="AT164" i="11"/>
  <c r="AT163" i="11"/>
  <c r="AT154" i="11"/>
  <c r="AT156" i="11"/>
  <c r="AT192" i="11"/>
  <c r="AT157" i="11"/>
  <c r="AT155" i="11"/>
  <c r="AT170" i="11"/>
  <c r="AT149" i="11"/>
  <c r="AS98" i="10"/>
  <c r="AP96" i="10"/>
  <c r="BN98" i="7"/>
  <c r="AS101" i="11"/>
  <c r="AP99" i="11"/>
  <c r="BW198" i="7"/>
  <c r="BW197" i="7"/>
  <c r="BW190" i="7"/>
  <c r="BW189" i="7"/>
  <c r="BW203" i="7"/>
  <c r="BW200" i="7"/>
  <c r="BW195" i="7"/>
  <c r="BW192" i="7"/>
  <c r="BW205" i="7"/>
  <c r="BW202" i="7"/>
  <c r="BW201" i="7"/>
  <c r="BW194" i="7"/>
  <c r="BW193" i="7"/>
  <c r="BW204" i="7"/>
  <c r="BW191" i="7"/>
  <c r="BW182" i="7"/>
  <c r="BW181" i="7"/>
  <c r="BW187" i="7"/>
  <c r="BW184" i="7"/>
  <c r="BW179" i="7"/>
  <c r="BW188" i="7"/>
  <c r="BW186" i="7"/>
  <c r="BW185" i="7"/>
  <c r="BW199" i="7"/>
  <c r="BW196" i="7"/>
  <c r="BW183" i="7"/>
  <c r="BW180" i="7"/>
  <c r="BW178" i="7"/>
  <c r="BL98" i="7" l="1"/>
  <c r="BL95" i="3"/>
  <c r="AR205" i="11"/>
  <c r="AR201" i="11"/>
  <c r="AR200" i="11"/>
  <c r="AR199" i="11"/>
  <c r="AR202" i="11"/>
  <c r="AR204" i="11"/>
  <c r="AR196" i="11"/>
  <c r="AR195" i="11"/>
  <c r="AR188" i="11"/>
  <c r="AR187" i="11"/>
  <c r="AR180" i="11"/>
  <c r="AR179" i="11"/>
  <c r="AR198" i="11"/>
  <c r="AR193" i="11"/>
  <c r="AR190" i="11"/>
  <c r="AR185" i="11"/>
  <c r="AR182" i="11"/>
  <c r="AR191" i="11"/>
  <c r="AR203" i="11"/>
  <c r="AR197" i="11"/>
  <c r="AR194" i="11"/>
  <c r="AR189" i="11"/>
  <c r="AR186" i="11"/>
  <c r="AR176" i="11"/>
  <c r="AR175" i="11"/>
  <c r="AR165" i="11"/>
  <c r="AR162" i="11"/>
  <c r="AR157" i="11"/>
  <c r="AR154" i="11"/>
  <c r="AR149" i="11"/>
  <c r="AR173" i="11"/>
  <c r="AR169" i="11"/>
  <c r="AR164" i="11"/>
  <c r="AR163" i="11"/>
  <c r="AR156" i="11"/>
  <c r="AR155" i="11"/>
  <c r="AR184" i="11"/>
  <c r="AR178" i="11"/>
  <c r="AR172" i="11"/>
  <c r="AR171" i="11"/>
  <c r="AR166" i="11"/>
  <c r="AR161" i="11"/>
  <c r="AR183" i="11"/>
  <c r="AR181" i="11"/>
  <c r="AR177" i="11"/>
  <c r="AR174" i="11"/>
  <c r="AR168" i="11"/>
  <c r="AR167" i="11"/>
  <c r="AR160" i="11"/>
  <c r="AR151" i="11"/>
  <c r="AR153" i="11"/>
  <c r="AR170" i="11"/>
  <c r="AR158" i="11"/>
  <c r="AR150" i="11"/>
  <c r="AR148" i="11"/>
  <c r="AR159" i="11"/>
  <c r="AR152" i="11"/>
  <c r="AR192" i="11"/>
  <c r="AR147" i="11"/>
  <c r="AP98" i="10"/>
  <c r="AM96" i="10"/>
  <c r="BU205" i="7"/>
  <c r="BU202" i="7"/>
  <c r="BU201" i="7"/>
  <c r="BU194" i="7"/>
  <c r="BU193" i="7"/>
  <c r="BU204" i="7"/>
  <c r="BU199" i="7"/>
  <c r="BU196" i="7"/>
  <c r="BU191" i="7"/>
  <c r="BU188" i="7"/>
  <c r="BU198" i="7"/>
  <c r="BU197" i="7"/>
  <c r="BU190" i="7"/>
  <c r="BU189" i="7"/>
  <c r="BU203" i="7"/>
  <c r="BU200" i="7"/>
  <c r="BU186" i="7"/>
  <c r="BU185" i="7"/>
  <c r="BU178" i="7"/>
  <c r="BU177" i="7"/>
  <c r="BU195" i="7"/>
  <c r="BU183" i="7"/>
  <c r="BU180" i="7"/>
  <c r="BU182" i="7"/>
  <c r="BU181" i="7"/>
  <c r="BU192" i="7"/>
  <c r="BU187" i="7"/>
  <c r="BU184" i="7"/>
  <c r="BU179" i="7"/>
  <c r="BU176" i="7"/>
  <c r="AQ101" i="11"/>
  <c r="AN99" i="11"/>
  <c r="AQ98" i="10"/>
  <c r="AN96" i="10"/>
  <c r="BT100" i="7"/>
  <c r="BQ98" i="7"/>
  <c r="BS100" i="7"/>
  <c r="AS204" i="11"/>
  <c r="AS203" i="11"/>
  <c r="AS205" i="11"/>
  <c r="AS201" i="11"/>
  <c r="AS202" i="11"/>
  <c r="AS197" i="11"/>
  <c r="AS194" i="11"/>
  <c r="AS189" i="11"/>
  <c r="AS186" i="11"/>
  <c r="AS181" i="11"/>
  <c r="AS178" i="11"/>
  <c r="AS200" i="11"/>
  <c r="AS199" i="11"/>
  <c r="AS196" i="11"/>
  <c r="AS195" i="11"/>
  <c r="AS188" i="11"/>
  <c r="AS187" i="11"/>
  <c r="AS180" i="11"/>
  <c r="AS179" i="11"/>
  <c r="AS198" i="11"/>
  <c r="AS193" i="11"/>
  <c r="AS190" i="11"/>
  <c r="AS185" i="11"/>
  <c r="AS191" i="11"/>
  <c r="AS183" i="11"/>
  <c r="AS177" i="11"/>
  <c r="AS174" i="11"/>
  <c r="AS168" i="11"/>
  <c r="AS167" i="11"/>
  <c r="AS160" i="11"/>
  <c r="AS159" i="11"/>
  <c r="AS152" i="11"/>
  <c r="AS151" i="11"/>
  <c r="AS176" i="11"/>
  <c r="AS175" i="11"/>
  <c r="AS165" i="11"/>
  <c r="AS162" i="11"/>
  <c r="AS157" i="11"/>
  <c r="AS154" i="11"/>
  <c r="AS173" i="11"/>
  <c r="AS169" i="11"/>
  <c r="AS164" i="11"/>
  <c r="AS163" i="11"/>
  <c r="AS184" i="11"/>
  <c r="AS182" i="11"/>
  <c r="AS172" i="11"/>
  <c r="AS171" i="11"/>
  <c r="AS166" i="11"/>
  <c r="AS161" i="11"/>
  <c r="AS156" i="11"/>
  <c r="AS192" i="11"/>
  <c r="AS149" i="11"/>
  <c r="AS155" i="11"/>
  <c r="AS153" i="11"/>
  <c r="AS170" i="11"/>
  <c r="AS158" i="11"/>
  <c r="AS150" i="11"/>
  <c r="AS148" i="11"/>
  <c r="BT97" i="3"/>
  <c r="BQ95" i="3"/>
  <c r="BS97" i="3"/>
  <c r="AP101" i="11"/>
  <c r="AM99" i="11"/>
  <c r="BV203" i="7"/>
  <c r="BV200" i="7"/>
  <c r="BV195" i="7"/>
  <c r="BV192" i="7"/>
  <c r="BV205" i="7"/>
  <c r="BV202" i="7"/>
  <c r="BV201" i="7"/>
  <c r="BV194" i="7"/>
  <c r="BV193" i="7"/>
  <c r="BV204" i="7"/>
  <c r="BV199" i="7"/>
  <c r="BV196" i="7"/>
  <c r="BV191" i="7"/>
  <c r="BV188" i="7"/>
  <c r="BV187" i="7"/>
  <c r="BV184" i="7"/>
  <c r="BV179" i="7"/>
  <c r="BV197" i="7"/>
  <c r="BV190" i="7"/>
  <c r="BV186" i="7"/>
  <c r="BV185" i="7"/>
  <c r="BV178" i="7"/>
  <c r="BV198" i="7"/>
  <c r="BV189" i="7"/>
  <c r="BV183" i="7"/>
  <c r="BV180" i="7"/>
  <c r="BV182" i="7"/>
  <c r="BV181" i="7"/>
  <c r="BV177" i="7"/>
  <c r="AP202" i="11" l="1"/>
  <c r="AP204" i="11"/>
  <c r="AP203" i="11"/>
  <c r="AP205" i="11"/>
  <c r="AP201" i="11"/>
  <c r="AP191" i="11"/>
  <c r="AP184" i="11"/>
  <c r="AP183" i="11"/>
  <c r="AP197" i="11"/>
  <c r="AP194" i="11"/>
  <c r="AP189" i="11"/>
  <c r="AP186" i="11"/>
  <c r="AP181" i="11"/>
  <c r="AP196" i="11"/>
  <c r="AP195" i="11"/>
  <c r="AP188" i="11"/>
  <c r="AP187" i="11"/>
  <c r="AP200" i="11"/>
  <c r="AP199" i="11"/>
  <c r="AP198" i="11"/>
  <c r="AP193" i="11"/>
  <c r="AP190" i="11"/>
  <c r="AP180" i="11"/>
  <c r="AP178" i="11"/>
  <c r="AP172" i="11"/>
  <c r="AP171" i="11"/>
  <c r="AP166" i="11"/>
  <c r="AP161" i="11"/>
  <c r="AP158" i="11"/>
  <c r="AP153" i="11"/>
  <c r="AP150" i="11"/>
  <c r="AP185" i="11"/>
  <c r="AP177" i="11"/>
  <c r="AP174" i="11"/>
  <c r="AP168" i="11"/>
  <c r="AP167" i="11"/>
  <c r="AP160" i="11"/>
  <c r="AP159" i="11"/>
  <c r="AP152" i="11"/>
  <c r="AP151" i="11"/>
  <c r="AP182" i="11"/>
  <c r="AP179" i="11"/>
  <c r="AP176" i="11"/>
  <c r="AP175" i="11"/>
  <c r="AP165" i="11"/>
  <c r="AP162" i="11"/>
  <c r="AP173" i="11"/>
  <c r="AP169" i="11"/>
  <c r="AP164" i="11"/>
  <c r="AP163" i="11"/>
  <c r="AP157" i="11"/>
  <c r="AP155" i="11"/>
  <c r="AP148" i="11"/>
  <c r="AP192" i="11"/>
  <c r="AP154" i="11"/>
  <c r="AP147" i="11"/>
  <c r="AP146" i="11"/>
  <c r="AP156" i="11"/>
  <c r="AP149" i="11"/>
  <c r="AP170" i="11"/>
  <c r="AP145" i="11"/>
  <c r="BT204" i="7"/>
  <c r="BT199" i="7"/>
  <c r="BT196" i="7"/>
  <c r="BT191" i="7"/>
  <c r="BT188" i="7"/>
  <c r="BT198" i="7"/>
  <c r="BT197" i="7"/>
  <c r="BT190" i="7"/>
  <c r="BT189" i="7"/>
  <c r="BT203" i="7"/>
  <c r="BT200" i="7"/>
  <c r="BT195" i="7"/>
  <c r="BT192" i="7"/>
  <c r="BT205" i="7"/>
  <c r="BT202" i="7"/>
  <c r="BT201" i="7"/>
  <c r="BT183" i="7"/>
  <c r="BT180" i="7"/>
  <c r="BT193" i="7"/>
  <c r="BT182" i="7"/>
  <c r="BT181" i="7"/>
  <c r="BT187" i="7"/>
  <c r="BT184" i="7"/>
  <c r="BT179" i="7"/>
  <c r="BT176" i="7"/>
  <c r="BT194" i="7"/>
  <c r="BT186" i="7"/>
  <c r="BT185" i="7"/>
  <c r="BT178" i="7"/>
  <c r="BT177" i="7"/>
  <c r="BT175" i="7"/>
  <c r="BJ95" i="3"/>
  <c r="AO98" i="10"/>
  <c r="AL96" i="10"/>
  <c r="BS198" i="7"/>
  <c r="BS197" i="7"/>
  <c r="BS190" i="7"/>
  <c r="BS189" i="7"/>
  <c r="BS203" i="7"/>
  <c r="BS200" i="7"/>
  <c r="BS195" i="7"/>
  <c r="BS192" i="7"/>
  <c r="BS205" i="7"/>
  <c r="BS202" i="7"/>
  <c r="BS201" i="7"/>
  <c r="BS194" i="7"/>
  <c r="BS193" i="7"/>
  <c r="BS204" i="7"/>
  <c r="BS182" i="7"/>
  <c r="BS181" i="7"/>
  <c r="BS188" i="7"/>
  <c r="BS187" i="7"/>
  <c r="BS184" i="7"/>
  <c r="BS179" i="7"/>
  <c r="BS176" i="7"/>
  <c r="BS199" i="7"/>
  <c r="BS196" i="7"/>
  <c r="BS186" i="7"/>
  <c r="BS185" i="7"/>
  <c r="BS178" i="7"/>
  <c r="BS177" i="7"/>
  <c r="BS191" i="7"/>
  <c r="BS183" i="7"/>
  <c r="BS180" i="7"/>
  <c r="BS175" i="7"/>
  <c r="BS174" i="7"/>
  <c r="BJ98" i="7"/>
  <c r="AQ202" i="11"/>
  <c r="AQ204" i="11"/>
  <c r="AQ203" i="11"/>
  <c r="AQ205" i="11"/>
  <c r="AQ200" i="11"/>
  <c r="AQ199" i="11"/>
  <c r="AQ198" i="11"/>
  <c r="AQ193" i="11"/>
  <c r="AQ190" i="11"/>
  <c r="AQ185" i="11"/>
  <c r="AQ182" i="11"/>
  <c r="AQ201" i="11"/>
  <c r="AQ191" i="11"/>
  <c r="AQ184" i="11"/>
  <c r="AQ183" i="11"/>
  <c r="AQ197" i="11"/>
  <c r="AQ194" i="11"/>
  <c r="AQ189" i="11"/>
  <c r="AQ186" i="11"/>
  <c r="AQ196" i="11"/>
  <c r="AQ195" i="11"/>
  <c r="AQ188" i="11"/>
  <c r="AQ187" i="11"/>
  <c r="AQ173" i="11"/>
  <c r="AQ169" i="11"/>
  <c r="AQ164" i="11"/>
  <c r="AQ163" i="11"/>
  <c r="AQ156" i="11"/>
  <c r="AQ155" i="11"/>
  <c r="AQ148" i="11"/>
  <c r="AQ147" i="11"/>
  <c r="AQ180" i="11"/>
  <c r="AQ178" i="11"/>
  <c r="AQ172" i="11"/>
  <c r="AQ171" i="11"/>
  <c r="AQ166" i="11"/>
  <c r="AQ161" i="11"/>
  <c r="AQ158" i="11"/>
  <c r="AQ153" i="11"/>
  <c r="AQ181" i="11"/>
  <c r="AQ177" i="11"/>
  <c r="AQ174" i="11"/>
  <c r="AQ168" i="11"/>
  <c r="AQ167" i="11"/>
  <c r="AQ160" i="11"/>
  <c r="AQ159" i="11"/>
  <c r="AQ179" i="11"/>
  <c r="AQ176" i="11"/>
  <c r="AQ175" i="11"/>
  <c r="AQ165" i="11"/>
  <c r="AQ162" i="11"/>
  <c r="AQ149" i="11"/>
  <c r="AQ170" i="11"/>
  <c r="AQ157" i="11"/>
  <c r="AQ150" i="11"/>
  <c r="AQ152" i="11"/>
  <c r="AQ192" i="11"/>
  <c r="AQ154" i="11"/>
  <c r="AQ151" i="11"/>
  <c r="AQ146" i="11"/>
  <c r="BR97" i="3"/>
  <c r="BO95" i="3"/>
  <c r="BQ97" i="3"/>
  <c r="AN101" i="11"/>
  <c r="AK99" i="11"/>
  <c r="BR100" i="7"/>
  <c r="BO98" i="7"/>
  <c r="BQ100" i="7"/>
  <c r="AO101" i="11"/>
  <c r="AL99" i="11"/>
  <c r="AN98" i="10"/>
  <c r="AK96" i="10"/>
  <c r="BR203" i="7" l="1"/>
  <c r="BR200" i="7"/>
  <c r="BR195" i="7"/>
  <c r="BR192" i="7"/>
  <c r="BR205" i="7"/>
  <c r="BR202" i="7"/>
  <c r="BR201" i="7"/>
  <c r="BR194" i="7"/>
  <c r="BR193" i="7"/>
  <c r="BR204" i="7"/>
  <c r="BR199" i="7"/>
  <c r="BR196" i="7"/>
  <c r="BR191" i="7"/>
  <c r="BR188" i="7"/>
  <c r="BR197" i="7"/>
  <c r="BR190" i="7"/>
  <c r="BR187" i="7"/>
  <c r="BR184" i="7"/>
  <c r="BR179" i="7"/>
  <c r="BR176" i="7"/>
  <c r="BR198" i="7"/>
  <c r="BR189" i="7"/>
  <c r="BR186" i="7"/>
  <c r="BR185" i="7"/>
  <c r="BR178" i="7"/>
  <c r="BR177" i="7"/>
  <c r="BR183" i="7"/>
  <c r="BR180" i="7"/>
  <c r="BR175" i="7"/>
  <c r="BR182" i="7"/>
  <c r="BR181" i="7"/>
  <c r="BR174" i="7"/>
  <c r="BR173" i="7"/>
  <c r="AL101" i="11"/>
  <c r="AI99" i="11"/>
  <c r="BQ205" i="7"/>
  <c r="BQ202" i="7"/>
  <c r="BQ201" i="7"/>
  <c r="BQ194" i="7"/>
  <c r="BQ193" i="7"/>
  <c r="BQ204" i="7"/>
  <c r="BQ199" i="7"/>
  <c r="BQ196" i="7"/>
  <c r="BQ191" i="7"/>
  <c r="BQ188" i="7"/>
  <c r="BQ198" i="7"/>
  <c r="BQ197" i="7"/>
  <c r="BQ190" i="7"/>
  <c r="BQ189" i="7"/>
  <c r="BQ203" i="7"/>
  <c r="BQ200" i="7"/>
  <c r="BQ195" i="7"/>
  <c r="BQ186" i="7"/>
  <c r="BQ185" i="7"/>
  <c r="BQ178" i="7"/>
  <c r="BQ177" i="7"/>
  <c r="BQ183" i="7"/>
  <c r="BQ180" i="7"/>
  <c r="BQ175" i="7"/>
  <c r="BQ192" i="7"/>
  <c r="BQ182" i="7"/>
  <c r="BQ181" i="7"/>
  <c r="BQ174" i="7"/>
  <c r="BQ173" i="7"/>
  <c r="BQ187" i="7"/>
  <c r="BQ184" i="7"/>
  <c r="BQ179" i="7"/>
  <c r="BQ176" i="7"/>
  <c r="BQ172" i="7"/>
  <c r="BH95" i="3"/>
  <c r="AM101" i="11"/>
  <c r="AJ99" i="11"/>
  <c r="BP97" i="3"/>
  <c r="BM95" i="3"/>
  <c r="BO97" i="3"/>
  <c r="AM98" i="10"/>
  <c r="AJ96" i="10"/>
  <c r="AO204" i="11"/>
  <c r="AO203" i="11"/>
  <c r="AO205" i="11"/>
  <c r="AO201" i="11"/>
  <c r="AO197" i="11"/>
  <c r="AO194" i="11"/>
  <c r="AO189" i="11"/>
  <c r="AO186" i="11"/>
  <c r="AO181" i="11"/>
  <c r="AO178" i="11"/>
  <c r="AO196" i="11"/>
  <c r="AO195" i="11"/>
  <c r="AO188" i="11"/>
  <c r="AO187" i="11"/>
  <c r="AO180" i="11"/>
  <c r="AO179" i="11"/>
  <c r="AO200" i="11"/>
  <c r="AO199" i="11"/>
  <c r="AO198" i="11"/>
  <c r="AO193" i="11"/>
  <c r="AO190" i="11"/>
  <c r="AO185" i="11"/>
  <c r="AO202" i="11"/>
  <c r="AO191" i="11"/>
  <c r="AO177" i="11"/>
  <c r="AO174" i="11"/>
  <c r="AO168" i="11"/>
  <c r="AO167" i="11"/>
  <c r="AO160" i="11"/>
  <c r="AO159" i="11"/>
  <c r="AO152" i="11"/>
  <c r="AO151" i="11"/>
  <c r="AO184" i="11"/>
  <c r="AO182" i="11"/>
  <c r="AO176" i="11"/>
  <c r="AO175" i="11"/>
  <c r="AO165" i="11"/>
  <c r="AO162" i="11"/>
  <c r="AO157" i="11"/>
  <c r="AO154" i="11"/>
  <c r="AO183" i="11"/>
  <c r="AO173" i="11"/>
  <c r="AO169" i="11"/>
  <c r="AO164" i="11"/>
  <c r="AO163" i="11"/>
  <c r="AO172" i="11"/>
  <c r="AO171" i="11"/>
  <c r="AO166" i="11"/>
  <c r="AO161" i="11"/>
  <c r="AO155" i="11"/>
  <c r="AO153" i="11"/>
  <c r="AO150" i="11"/>
  <c r="AO148" i="11"/>
  <c r="AO192" i="11"/>
  <c r="AO158" i="11"/>
  <c r="AO147" i="11"/>
  <c r="AO146" i="11"/>
  <c r="AO156" i="11"/>
  <c r="AO149" i="11"/>
  <c r="AO170" i="11"/>
  <c r="AO145" i="11"/>
  <c r="AO144" i="11"/>
  <c r="AL98" i="10"/>
  <c r="AI96" i="10"/>
  <c r="AN205" i="11"/>
  <c r="AN201" i="11"/>
  <c r="AN200" i="11"/>
  <c r="AN199" i="11"/>
  <c r="AN202" i="11"/>
  <c r="AN204" i="11"/>
  <c r="AN196" i="11"/>
  <c r="AN195" i="11"/>
  <c r="AN188" i="11"/>
  <c r="AN187" i="11"/>
  <c r="AN180" i="11"/>
  <c r="AN179" i="11"/>
  <c r="AN198" i="11"/>
  <c r="AN193" i="11"/>
  <c r="AN190" i="11"/>
  <c r="AN185" i="11"/>
  <c r="AN182" i="11"/>
  <c r="AN203" i="11"/>
  <c r="AN191" i="11"/>
  <c r="AN197" i="11"/>
  <c r="AN194" i="11"/>
  <c r="AN189" i="11"/>
  <c r="AN186" i="11"/>
  <c r="AN184" i="11"/>
  <c r="AN176" i="11"/>
  <c r="AN175" i="11"/>
  <c r="AN165" i="11"/>
  <c r="AN162" i="11"/>
  <c r="AN157" i="11"/>
  <c r="AN154" i="11"/>
  <c r="AN149" i="11"/>
  <c r="AN146" i="11"/>
  <c r="AN183" i="11"/>
  <c r="AN181" i="11"/>
  <c r="AN173" i="11"/>
  <c r="AN169" i="11"/>
  <c r="AN164" i="11"/>
  <c r="AN163" i="11"/>
  <c r="AN156" i="11"/>
  <c r="AN155" i="11"/>
  <c r="AN172" i="11"/>
  <c r="AN171" i="11"/>
  <c r="AN166" i="11"/>
  <c r="AN161" i="11"/>
  <c r="AN178" i="11"/>
  <c r="AN177" i="11"/>
  <c r="AN174" i="11"/>
  <c r="AN168" i="11"/>
  <c r="AN167" i="11"/>
  <c r="AN158" i="11"/>
  <c r="AN147" i="11"/>
  <c r="AN152" i="11"/>
  <c r="AN170" i="11"/>
  <c r="AN159" i="11"/>
  <c r="AN151" i="11"/>
  <c r="AN145" i="11"/>
  <c r="AN160" i="11"/>
  <c r="AN153" i="11"/>
  <c r="AN150" i="11"/>
  <c r="AN148" i="11"/>
  <c r="AN144" i="11"/>
  <c r="AN192" i="11"/>
  <c r="AN143" i="11"/>
  <c r="BH98" i="7"/>
  <c r="BP100" i="7"/>
  <c r="BM98" i="7"/>
  <c r="BO100" i="7"/>
  <c r="BP204" i="7" l="1"/>
  <c r="BP199" i="7"/>
  <c r="BP196" i="7"/>
  <c r="BP191" i="7"/>
  <c r="BP188" i="7"/>
  <c r="BP198" i="7"/>
  <c r="BP197" i="7"/>
  <c r="BP190" i="7"/>
  <c r="BP189" i="7"/>
  <c r="BP203" i="7"/>
  <c r="BP200" i="7"/>
  <c r="BP195" i="7"/>
  <c r="BP192" i="7"/>
  <c r="BP205" i="7"/>
  <c r="BP202" i="7"/>
  <c r="BP201" i="7"/>
  <c r="BP193" i="7"/>
  <c r="BP183" i="7"/>
  <c r="BP180" i="7"/>
  <c r="BP175" i="7"/>
  <c r="BP172" i="7"/>
  <c r="BP182" i="7"/>
  <c r="BP181" i="7"/>
  <c r="BP174" i="7"/>
  <c r="BP173" i="7"/>
  <c r="BP194" i="7"/>
  <c r="BP187" i="7"/>
  <c r="BP184" i="7"/>
  <c r="BP179" i="7"/>
  <c r="BP176" i="7"/>
  <c r="BP186" i="7"/>
  <c r="BP185" i="7"/>
  <c r="BP178" i="7"/>
  <c r="BP177" i="7"/>
  <c r="BP171" i="7"/>
  <c r="BF95" i="3"/>
  <c r="AM202" i="11"/>
  <c r="AM204" i="11"/>
  <c r="AM203" i="11"/>
  <c r="AM205" i="11"/>
  <c r="AM201" i="11"/>
  <c r="AM198" i="11"/>
  <c r="AM193" i="11"/>
  <c r="AM190" i="11"/>
  <c r="AM185" i="11"/>
  <c r="AM182" i="11"/>
  <c r="AM200" i="11"/>
  <c r="AM199" i="11"/>
  <c r="AM191" i="11"/>
  <c r="AM184" i="11"/>
  <c r="AM183" i="11"/>
  <c r="AM197" i="11"/>
  <c r="AM194" i="11"/>
  <c r="AM189" i="11"/>
  <c r="AM186" i="11"/>
  <c r="AM196" i="11"/>
  <c r="AM195" i="11"/>
  <c r="AM188" i="11"/>
  <c r="AM187" i="11"/>
  <c r="AM181" i="11"/>
  <c r="AM173" i="11"/>
  <c r="AM169" i="11"/>
  <c r="AM164" i="11"/>
  <c r="AM163" i="11"/>
  <c r="AM156" i="11"/>
  <c r="AM155" i="11"/>
  <c r="AM148" i="11"/>
  <c r="AM147" i="11"/>
  <c r="AM179" i="11"/>
  <c r="AM172" i="11"/>
  <c r="AM171" i="11"/>
  <c r="AM166" i="11"/>
  <c r="AM161" i="11"/>
  <c r="AM158" i="11"/>
  <c r="AM153" i="11"/>
  <c r="AM178" i="11"/>
  <c r="AM177" i="11"/>
  <c r="AM174" i="11"/>
  <c r="AM168" i="11"/>
  <c r="AM167" i="11"/>
  <c r="AM160" i="11"/>
  <c r="AM159" i="11"/>
  <c r="AM180" i="11"/>
  <c r="AM176" i="11"/>
  <c r="AM175" i="11"/>
  <c r="AM165" i="11"/>
  <c r="AM162" i="11"/>
  <c r="AM152" i="11"/>
  <c r="AM146" i="11"/>
  <c r="AM170" i="11"/>
  <c r="AM154" i="11"/>
  <c r="AM151" i="11"/>
  <c r="AM149" i="11"/>
  <c r="AM145" i="11"/>
  <c r="AM150" i="11"/>
  <c r="AM144" i="11"/>
  <c r="AM143" i="11"/>
  <c r="AM192" i="11"/>
  <c r="AM157" i="11"/>
  <c r="AM142" i="11"/>
  <c r="BF98" i="7"/>
  <c r="BN97" i="3"/>
  <c r="BK95" i="3"/>
  <c r="BM97" i="3"/>
  <c r="AJ101" i="11"/>
  <c r="AG99" i="11"/>
  <c r="BO198" i="7"/>
  <c r="BO197" i="7"/>
  <c r="BO190" i="7"/>
  <c r="BO189" i="7"/>
  <c r="BO203" i="7"/>
  <c r="BO200" i="7"/>
  <c r="BO195" i="7"/>
  <c r="BO192" i="7"/>
  <c r="BO205" i="7"/>
  <c r="BO202" i="7"/>
  <c r="BO201" i="7"/>
  <c r="BO194" i="7"/>
  <c r="BO193" i="7"/>
  <c r="BO204" i="7"/>
  <c r="BO188" i="7"/>
  <c r="BO182" i="7"/>
  <c r="BO181" i="7"/>
  <c r="BO174" i="7"/>
  <c r="BO173" i="7"/>
  <c r="BO199" i="7"/>
  <c r="BO196" i="7"/>
  <c r="BO187" i="7"/>
  <c r="BO184" i="7"/>
  <c r="BO179" i="7"/>
  <c r="BO176" i="7"/>
  <c r="BO171" i="7"/>
  <c r="BO191" i="7"/>
  <c r="BO186" i="7"/>
  <c r="BO185" i="7"/>
  <c r="BO178" i="7"/>
  <c r="BO177" i="7"/>
  <c r="BO183" i="7"/>
  <c r="BO180" i="7"/>
  <c r="BO175" i="7"/>
  <c r="BO172" i="7"/>
  <c r="BO170" i="7"/>
  <c r="AJ98" i="10"/>
  <c r="AG96" i="10"/>
  <c r="AK98" i="10"/>
  <c r="AH96" i="10"/>
  <c r="AL202" i="11"/>
  <c r="AL204" i="11"/>
  <c r="AL203" i="11"/>
  <c r="AL205" i="11"/>
  <c r="AL201" i="11"/>
  <c r="AL200" i="11"/>
  <c r="AL199" i="11"/>
  <c r="AL191" i="11"/>
  <c r="AL184" i="11"/>
  <c r="AL183" i="11"/>
  <c r="AL197" i="11"/>
  <c r="AL194" i="11"/>
  <c r="AL189" i="11"/>
  <c r="AL186" i="11"/>
  <c r="AL181" i="11"/>
  <c r="AL196" i="11"/>
  <c r="AL195" i="11"/>
  <c r="AL188" i="11"/>
  <c r="AL187" i="11"/>
  <c r="AL198" i="11"/>
  <c r="AL193" i="11"/>
  <c r="AL190" i="11"/>
  <c r="AL185" i="11"/>
  <c r="AL182" i="11"/>
  <c r="AL179" i="11"/>
  <c r="AL172" i="11"/>
  <c r="AL171" i="11"/>
  <c r="AL166" i="11"/>
  <c r="AL161" i="11"/>
  <c r="AL158" i="11"/>
  <c r="AL153" i="11"/>
  <c r="AL150" i="11"/>
  <c r="AL178" i="11"/>
  <c r="AL177" i="11"/>
  <c r="AL174" i="11"/>
  <c r="AL168" i="11"/>
  <c r="AL167" i="11"/>
  <c r="AL160" i="11"/>
  <c r="AL159" i="11"/>
  <c r="AL152" i="11"/>
  <c r="AL151" i="11"/>
  <c r="AL180" i="11"/>
  <c r="AL176" i="11"/>
  <c r="AL175" i="11"/>
  <c r="AL165" i="11"/>
  <c r="AL162" i="11"/>
  <c r="AL173" i="11"/>
  <c r="AL169" i="11"/>
  <c r="AL164" i="11"/>
  <c r="AL163" i="11"/>
  <c r="AL154" i="11"/>
  <c r="AL149" i="11"/>
  <c r="AL145" i="11"/>
  <c r="AL142" i="11"/>
  <c r="AL156" i="11"/>
  <c r="AL144" i="11"/>
  <c r="AL143" i="11"/>
  <c r="AL192" i="11"/>
  <c r="AL157" i="11"/>
  <c r="AL148" i="11"/>
  <c r="AL155" i="11"/>
  <c r="AL147" i="11"/>
  <c r="AL146" i="11"/>
  <c r="AL170" i="11"/>
  <c r="AL141" i="11"/>
  <c r="BN100" i="7"/>
  <c r="BK98" i="7"/>
  <c r="BM100" i="7"/>
  <c r="AK101" i="11"/>
  <c r="AH99" i="11"/>
  <c r="AH101" i="11" l="1"/>
  <c r="AE99" i="11"/>
  <c r="AI98" i="10"/>
  <c r="AF96" i="10"/>
  <c r="BD98" i="7"/>
  <c r="AI101" i="11"/>
  <c r="AF99" i="11"/>
  <c r="BM205" i="7"/>
  <c r="BM202" i="7"/>
  <c r="BM201" i="7"/>
  <c r="BM194" i="7"/>
  <c r="BM193" i="7"/>
  <c r="BM204" i="7"/>
  <c r="BM199" i="7"/>
  <c r="BM196" i="7"/>
  <c r="BM191" i="7"/>
  <c r="BM188" i="7"/>
  <c r="BM198" i="7"/>
  <c r="BM197" i="7"/>
  <c r="BM190" i="7"/>
  <c r="BM189" i="7"/>
  <c r="BM203" i="7"/>
  <c r="BM200" i="7"/>
  <c r="BM186" i="7"/>
  <c r="BM185" i="7"/>
  <c r="BM178" i="7"/>
  <c r="BM177" i="7"/>
  <c r="BM170" i="7"/>
  <c r="BM169" i="7"/>
  <c r="BM192" i="7"/>
  <c r="BM183" i="7"/>
  <c r="BM180" i="7"/>
  <c r="BM175" i="7"/>
  <c r="BM172" i="7"/>
  <c r="BM182" i="7"/>
  <c r="BM181" i="7"/>
  <c r="BM174" i="7"/>
  <c r="BM173" i="7"/>
  <c r="BM195" i="7"/>
  <c r="BM187" i="7"/>
  <c r="BM184" i="7"/>
  <c r="BM179" i="7"/>
  <c r="BM176" i="7"/>
  <c r="BM171" i="7"/>
  <c r="BM168" i="7"/>
  <c r="BL100" i="7"/>
  <c r="BI98" i="7"/>
  <c r="BK100" i="7"/>
  <c r="AJ205" i="11"/>
  <c r="AJ201" i="11"/>
  <c r="AJ200" i="11"/>
  <c r="AJ199" i="11"/>
  <c r="AJ202" i="11"/>
  <c r="AJ204" i="11"/>
  <c r="AJ196" i="11"/>
  <c r="AJ195" i="11"/>
  <c r="AJ188" i="11"/>
  <c r="AJ187" i="11"/>
  <c r="AJ180" i="11"/>
  <c r="AJ179" i="11"/>
  <c r="AJ203" i="11"/>
  <c r="AJ198" i="11"/>
  <c r="AJ193" i="11"/>
  <c r="AJ190" i="11"/>
  <c r="AJ185" i="11"/>
  <c r="AJ182" i="11"/>
  <c r="AJ191" i="11"/>
  <c r="AJ197" i="11"/>
  <c r="AJ194" i="11"/>
  <c r="AJ189" i="11"/>
  <c r="AJ186" i="11"/>
  <c r="AJ178" i="11"/>
  <c r="AJ176" i="11"/>
  <c r="AJ175" i="11"/>
  <c r="AJ165" i="11"/>
  <c r="AJ162" i="11"/>
  <c r="AJ157" i="11"/>
  <c r="AJ154" i="11"/>
  <c r="AJ149" i="11"/>
  <c r="AJ146" i="11"/>
  <c r="AJ173" i="11"/>
  <c r="AJ169" i="11"/>
  <c r="AJ164" i="11"/>
  <c r="AJ163" i="11"/>
  <c r="AJ156" i="11"/>
  <c r="AJ155" i="11"/>
  <c r="AJ184" i="11"/>
  <c r="AJ172" i="11"/>
  <c r="AJ171" i="11"/>
  <c r="AJ166" i="11"/>
  <c r="AJ161" i="11"/>
  <c r="AJ183" i="11"/>
  <c r="AJ181" i="11"/>
  <c r="AJ177" i="11"/>
  <c r="AJ174" i="11"/>
  <c r="AJ168" i="11"/>
  <c r="AJ167" i="11"/>
  <c r="AJ151" i="11"/>
  <c r="AJ150" i="11"/>
  <c r="AJ148" i="11"/>
  <c r="AJ141" i="11"/>
  <c r="AJ159" i="11"/>
  <c r="AJ153" i="11"/>
  <c r="AJ147" i="11"/>
  <c r="AJ140" i="11"/>
  <c r="AJ160" i="11"/>
  <c r="AJ158" i="11"/>
  <c r="AJ145" i="11"/>
  <c r="AJ142" i="11"/>
  <c r="AJ192" i="11"/>
  <c r="AJ152" i="11"/>
  <c r="AJ144" i="11"/>
  <c r="AJ143" i="11"/>
  <c r="AJ170" i="11"/>
  <c r="AJ139" i="11"/>
  <c r="BN203" i="7"/>
  <c r="BN200" i="7"/>
  <c r="BN195" i="7"/>
  <c r="BN192" i="7"/>
  <c r="BN205" i="7"/>
  <c r="BN202" i="7"/>
  <c r="BN201" i="7"/>
  <c r="BN194" i="7"/>
  <c r="BN193" i="7"/>
  <c r="BN204" i="7"/>
  <c r="BN199" i="7"/>
  <c r="BN196" i="7"/>
  <c r="BN191" i="7"/>
  <c r="BN188" i="7"/>
  <c r="BN198" i="7"/>
  <c r="BN189" i="7"/>
  <c r="BN187" i="7"/>
  <c r="BN184" i="7"/>
  <c r="BN179" i="7"/>
  <c r="BN176" i="7"/>
  <c r="BN171" i="7"/>
  <c r="BN186" i="7"/>
  <c r="BN185" i="7"/>
  <c r="BN178" i="7"/>
  <c r="BN177" i="7"/>
  <c r="BN170" i="7"/>
  <c r="BN183" i="7"/>
  <c r="BN180" i="7"/>
  <c r="BN175" i="7"/>
  <c r="BN172" i="7"/>
  <c r="BN197" i="7"/>
  <c r="BN190" i="7"/>
  <c r="BN182" i="7"/>
  <c r="BN181" i="7"/>
  <c r="BN174" i="7"/>
  <c r="BN173" i="7"/>
  <c r="BN169" i="7"/>
  <c r="AH98" i="10"/>
  <c r="AE96" i="10"/>
  <c r="AK204" i="11"/>
  <c r="AK203" i="11"/>
  <c r="AK205" i="11"/>
  <c r="AK201" i="11"/>
  <c r="AK197" i="11"/>
  <c r="AK194" i="11"/>
  <c r="AK189" i="11"/>
  <c r="AK186" i="11"/>
  <c r="AK181" i="11"/>
  <c r="AK178" i="11"/>
  <c r="AK196" i="11"/>
  <c r="AK195" i="11"/>
  <c r="AK188" i="11"/>
  <c r="AK187" i="11"/>
  <c r="AK180" i="11"/>
  <c r="AK179" i="11"/>
  <c r="AK202" i="11"/>
  <c r="AK198" i="11"/>
  <c r="AK193" i="11"/>
  <c r="AK190" i="11"/>
  <c r="AK185" i="11"/>
  <c r="AK200" i="11"/>
  <c r="AK199" i="11"/>
  <c r="AK191" i="11"/>
  <c r="AK183" i="11"/>
  <c r="AK177" i="11"/>
  <c r="AK174" i="11"/>
  <c r="AK168" i="11"/>
  <c r="AK167" i="11"/>
  <c r="AK160" i="11"/>
  <c r="AK159" i="11"/>
  <c r="AK152" i="11"/>
  <c r="AK151" i="11"/>
  <c r="AK176" i="11"/>
  <c r="AK175" i="11"/>
  <c r="AK165" i="11"/>
  <c r="AK162" i="11"/>
  <c r="AK157" i="11"/>
  <c r="AK154" i="11"/>
  <c r="AK173" i="11"/>
  <c r="AK169" i="11"/>
  <c r="AK164" i="11"/>
  <c r="AK163" i="11"/>
  <c r="AK184" i="11"/>
  <c r="AK182" i="11"/>
  <c r="AK172" i="11"/>
  <c r="AK171" i="11"/>
  <c r="AK166" i="11"/>
  <c r="AK161" i="11"/>
  <c r="AK156" i="11"/>
  <c r="AK144" i="11"/>
  <c r="AK143" i="11"/>
  <c r="AK170" i="11"/>
  <c r="AK150" i="11"/>
  <c r="AK148" i="11"/>
  <c r="AK141" i="11"/>
  <c r="AK155" i="11"/>
  <c r="AK153" i="11"/>
  <c r="AK147" i="11"/>
  <c r="AK146" i="11"/>
  <c r="AK158" i="11"/>
  <c r="AK149" i="11"/>
  <c r="AK145" i="11"/>
  <c r="AK142" i="11"/>
  <c r="AK192" i="11"/>
  <c r="AK140" i="11"/>
  <c r="BL97" i="3"/>
  <c r="BI95" i="3"/>
  <c r="BK97" i="3"/>
  <c r="BD95" i="3"/>
  <c r="AG98" i="10" l="1"/>
  <c r="AD96" i="10"/>
  <c r="AF98" i="10"/>
  <c r="AC96" i="10"/>
  <c r="BL204" i="7"/>
  <c r="BL199" i="7"/>
  <c r="BL196" i="7"/>
  <c r="BL191" i="7"/>
  <c r="BL188" i="7"/>
  <c r="BL198" i="7"/>
  <c r="BL197" i="7"/>
  <c r="BL190" i="7"/>
  <c r="BL189" i="7"/>
  <c r="BL203" i="7"/>
  <c r="BL200" i="7"/>
  <c r="BL195" i="7"/>
  <c r="BL192" i="7"/>
  <c r="BL205" i="7"/>
  <c r="BL202" i="7"/>
  <c r="BL201" i="7"/>
  <c r="BL183" i="7"/>
  <c r="BL180" i="7"/>
  <c r="BL175" i="7"/>
  <c r="BL172" i="7"/>
  <c r="BL194" i="7"/>
  <c r="BL182" i="7"/>
  <c r="BL181" i="7"/>
  <c r="BL174" i="7"/>
  <c r="BL173" i="7"/>
  <c r="BL187" i="7"/>
  <c r="BL184" i="7"/>
  <c r="BL179" i="7"/>
  <c r="BL176" i="7"/>
  <c r="BL171" i="7"/>
  <c r="BL168" i="7"/>
  <c r="BL193" i="7"/>
  <c r="BL186" i="7"/>
  <c r="BL185" i="7"/>
  <c r="BL178" i="7"/>
  <c r="BL177" i="7"/>
  <c r="BL170" i="7"/>
  <c r="BL169" i="7"/>
  <c r="BL167" i="7"/>
  <c r="AI202" i="11"/>
  <c r="AI204" i="11"/>
  <c r="AI203" i="11"/>
  <c r="AI205" i="11"/>
  <c r="AI198" i="11"/>
  <c r="AI193" i="11"/>
  <c r="AI190" i="11"/>
  <c r="AI185" i="11"/>
  <c r="AI182" i="11"/>
  <c r="AI191" i="11"/>
  <c r="AI184" i="11"/>
  <c r="AI183" i="11"/>
  <c r="AI200" i="11"/>
  <c r="AI199" i="11"/>
  <c r="AI197" i="11"/>
  <c r="AI194" i="11"/>
  <c r="AI189" i="11"/>
  <c r="AI186" i="11"/>
  <c r="AI201" i="11"/>
  <c r="AI196" i="11"/>
  <c r="AI195" i="11"/>
  <c r="AI188" i="11"/>
  <c r="AI187" i="11"/>
  <c r="AI173" i="11"/>
  <c r="AI169" i="11"/>
  <c r="AI164" i="11"/>
  <c r="AI163" i="11"/>
  <c r="AI156" i="11"/>
  <c r="AI155" i="11"/>
  <c r="AI148" i="11"/>
  <c r="AI147" i="11"/>
  <c r="AI180" i="11"/>
  <c r="AI172" i="11"/>
  <c r="AI171" i="11"/>
  <c r="AI166" i="11"/>
  <c r="AI161" i="11"/>
  <c r="AI158" i="11"/>
  <c r="AI153" i="11"/>
  <c r="AI181" i="11"/>
  <c r="AI177" i="11"/>
  <c r="AI174" i="11"/>
  <c r="AI168" i="11"/>
  <c r="AI167" i="11"/>
  <c r="AI160" i="11"/>
  <c r="AI159" i="11"/>
  <c r="AI179" i="11"/>
  <c r="AI178" i="11"/>
  <c r="AI176" i="11"/>
  <c r="AI175" i="11"/>
  <c r="AI165" i="11"/>
  <c r="AI162" i="11"/>
  <c r="AI140" i="11"/>
  <c r="AI139" i="11"/>
  <c r="AI157" i="11"/>
  <c r="AI146" i="11"/>
  <c r="AI145" i="11"/>
  <c r="AI142" i="11"/>
  <c r="AI192" i="11"/>
  <c r="AI152" i="11"/>
  <c r="AI149" i="11"/>
  <c r="AI144" i="11"/>
  <c r="AI143" i="11"/>
  <c r="AI170" i="11"/>
  <c r="AI154" i="11"/>
  <c r="AI151" i="11"/>
  <c r="AI150" i="11"/>
  <c r="AI141" i="11"/>
  <c r="AI138" i="11"/>
  <c r="BJ100" i="7"/>
  <c r="BG98" i="7"/>
  <c r="BI100" i="7"/>
  <c r="AG101" i="11"/>
  <c r="AD99" i="11"/>
  <c r="BJ97" i="3"/>
  <c r="BG95" i="3"/>
  <c r="BI97" i="3"/>
  <c r="BB95" i="3"/>
  <c r="BB98" i="7"/>
  <c r="AF101" i="11"/>
  <c r="AC99" i="11"/>
  <c r="BK198" i="7"/>
  <c r="BK197" i="7"/>
  <c r="BK190" i="7"/>
  <c r="BK189" i="7"/>
  <c r="BK203" i="7"/>
  <c r="BK200" i="7"/>
  <c r="BK195" i="7"/>
  <c r="BK192" i="7"/>
  <c r="BK205" i="7"/>
  <c r="BK202" i="7"/>
  <c r="BK201" i="7"/>
  <c r="BK194" i="7"/>
  <c r="BK193" i="7"/>
  <c r="BK204" i="7"/>
  <c r="BK199" i="7"/>
  <c r="BK196" i="7"/>
  <c r="BK182" i="7"/>
  <c r="BK181" i="7"/>
  <c r="BK174" i="7"/>
  <c r="BK173" i="7"/>
  <c r="BK191" i="7"/>
  <c r="BK187" i="7"/>
  <c r="BK184" i="7"/>
  <c r="BK179" i="7"/>
  <c r="BK176" i="7"/>
  <c r="BK171" i="7"/>
  <c r="BK168" i="7"/>
  <c r="BK186" i="7"/>
  <c r="BK185" i="7"/>
  <c r="BK178" i="7"/>
  <c r="BK177" i="7"/>
  <c r="BK170" i="7"/>
  <c r="BK169" i="7"/>
  <c r="BK188" i="7"/>
  <c r="BK183" i="7"/>
  <c r="BK180" i="7"/>
  <c r="BK175" i="7"/>
  <c r="BK172" i="7"/>
  <c r="BK167" i="7"/>
  <c r="BK166" i="7"/>
  <c r="AH202" i="11"/>
  <c r="AH204" i="11"/>
  <c r="AH203" i="11"/>
  <c r="AH205" i="11"/>
  <c r="AH201" i="11"/>
  <c r="AH191" i="11"/>
  <c r="AH184" i="11"/>
  <c r="AH183" i="11"/>
  <c r="AH200" i="11"/>
  <c r="AH199" i="11"/>
  <c r="AH197" i="11"/>
  <c r="AH194" i="11"/>
  <c r="AH189" i="11"/>
  <c r="AH186" i="11"/>
  <c r="AH181" i="11"/>
  <c r="AH196" i="11"/>
  <c r="AH195" i="11"/>
  <c r="AH188" i="11"/>
  <c r="AH187" i="11"/>
  <c r="AH198" i="11"/>
  <c r="AH193" i="11"/>
  <c r="AH190" i="11"/>
  <c r="AH180" i="11"/>
  <c r="AH172" i="11"/>
  <c r="AH171" i="11"/>
  <c r="AH166" i="11"/>
  <c r="AH161" i="11"/>
  <c r="AH158" i="11"/>
  <c r="AH153" i="11"/>
  <c r="AH150" i="11"/>
  <c r="AH177" i="11"/>
  <c r="AH174" i="11"/>
  <c r="AH168" i="11"/>
  <c r="AH167" i="11"/>
  <c r="AH160" i="11"/>
  <c r="AH159" i="11"/>
  <c r="AH152" i="11"/>
  <c r="AH151" i="11"/>
  <c r="AH182" i="11"/>
  <c r="AH179" i="11"/>
  <c r="AH178" i="11"/>
  <c r="AH176" i="11"/>
  <c r="AH175" i="11"/>
  <c r="AH165" i="11"/>
  <c r="AH162" i="11"/>
  <c r="AH185" i="11"/>
  <c r="AH173" i="11"/>
  <c r="AH169" i="11"/>
  <c r="AH164" i="11"/>
  <c r="AH163" i="11"/>
  <c r="AH157" i="11"/>
  <c r="AH147" i="11"/>
  <c r="AH146" i="11"/>
  <c r="AH145" i="11"/>
  <c r="AH142" i="11"/>
  <c r="AH192" i="11"/>
  <c r="AH155" i="11"/>
  <c r="AH149" i="11"/>
  <c r="AH144" i="11"/>
  <c r="AH143" i="11"/>
  <c r="AH170" i="11"/>
  <c r="AH154" i="11"/>
  <c r="AH141" i="11"/>
  <c r="AH156" i="11"/>
  <c r="AH148" i="11"/>
  <c r="AH140" i="11"/>
  <c r="AH139" i="11"/>
  <c r="AH138" i="11"/>
  <c r="AH137" i="11"/>
  <c r="BJ203" i="7" l="1"/>
  <c r="BJ200" i="7"/>
  <c r="BJ195" i="7"/>
  <c r="BJ192" i="7"/>
  <c r="BJ205" i="7"/>
  <c r="BJ202" i="7"/>
  <c r="BJ201" i="7"/>
  <c r="BJ194" i="7"/>
  <c r="BJ193" i="7"/>
  <c r="BJ204" i="7"/>
  <c r="BJ199" i="7"/>
  <c r="BJ196" i="7"/>
  <c r="BJ191" i="7"/>
  <c r="BJ188" i="7"/>
  <c r="BJ187" i="7"/>
  <c r="BJ184" i="7"/>
  <c r="BJ179" i="7"/>
  <c r="BJ176" i="7"/>
  <c r="BJ171" i="7"/>
  <c r="BJ168" i="7"/>
  <c r="BJ186" i="7"/>
  <c r="BJ185" i="7"/>
  <c r="BJ178" i="7"/>
  <c r="BJ177" i="7"/>
  <c r="BJ170" i="7"/>
  <c r="BJ169" i="7"/>
  <c r="BJ197" i="7"/>
  <c r="BJ190" i="7"/>
  <c r="BJ183" i="7"/>
  <c r="BJ180" i="7"/>
  <c r="BJ175" i="7"/>
  <c r="BJ172" i="7"/>
  <c r="BJ167" i="7"/>
  <c r="BJ198" i="7"/>
  <c r="BJ189" i="7"/>
  <c r="BJ182" i="7"/>
  <c r="BJ181" i="7"/>
  <c r="BJ174" i="7"/>
  <c r="BJ173" i="7"/>
  <c r="BJ166" i="7"/>
  <c r="BJ165" i="7"/>
  <c r="AE98" i="10"/>
  <c r="AB96" i="10"/>
  <c r="AF205" i="11"/>
  <c r="AF201" i="11"/>
  <c r="AF200" i="11"/>
  <c r="AF199" i="11"/>
  <c r="AF202" i="11"/>
  <c r="AF204" i="11"/>
  <c r="AF203" i="11"/>
  <c r="AF196" i="11"/>
  <c r="AF195" i="11"/>
  <c r="AF188" i="11"/>
  <c r="AF187" i="11"/>
  <c r="AF180" i="11"/>
  <c r="AF179" i="11"/>
  <c r="AF198" i="11"/>
  <c r="AF193" i="11"/>
  <c r="AF190" i="11"/>
  <c r="AF185" i="11"/>
  <c r="AF182" i="11"/>
  <c r="AF191" i="11"/>
  <c r="AF197" i="11"/>
  <c r="AF194" i="11"/>
  <c r="AF189" i="11"/>
  <c r="AF186" i="11"/>
  <c r="AF184" i="11"/>
  <c r="AF176" i="11"/>
  <c r="AF175" i="11"/>
  <c r="AF165" i="11"/>
  <c r="AF162" i="11"/>
  <c r="AF157" i="11"/>
  <c r="AF154" i="11"/>
  <c r="AF149" i="11"/>
  <c r="AF146" i="11"/>
  <c r="AF183" i="11"/>
  <c r="AF181" i="11"/>
  <c r="AF178" i="11"/>
  <c r="AF173" i="11"/>
  <c r="AF169" i="11"/>
  <c r="AF164" i="11"/>
  <c r="AF163" i="11"/>
  <c r="AF156" i="11"/>
  <c r="AF155" i="11"/>
  <c r="AF172" i="11"/>
  <c r="AF171" i="11"/>
  <c r="AF166" i="11"/>
  <c r="AF161" i="11"/>
  <c r="AF177" i="11"/>
  <c r="AF174" i="11"/>
  <c r="AF168" i="11"/>
  <c r="AF167" i="11"/>
  <c r="AF159" i="11"/>
  <c r="AF158" i="11"/>
  <c r="AF141" i="11"/>
  <c r="AF160" i="11"/>
  <c r="AF152" i="11"/>
  <c r="AF150" i="11"/>
  <c r="AF148" i="11"/>
  <c r="AF140" i="11"/>
  <c r="AF139" i="11"/>
  <c r="AF138" i="11"/>
  <c r="AF151" i="11"/>
  <c r="AF147" i="11"/>
  <c r="AF145" i="11"/>
  <c r="AF142" i="11"/>
  <c r="AF192" i="11"/>
  <c r="AF153" i="11"/>
  <c r="AF144" i="11"/>
  <c r="AF143" i="11"/>
  <c r="AF137" i="11"/>
  <c r="AF136" i="11"/>
  <c r="AF170" i="11"/>
  <c r="AF135" i="11"/>
  <c r="AE101" i="11"/>
  <c r="AB99" i="11"/>
  <c r="AD98" i="10"/>
  <c r="AA96" i="10"/>
  <c r="AZ98" i="7"/>
  <c r="AG204" i="11"/>
  <c r="AG203" i="11"/>
  <c r="AG205" i="11"/>
  <c r="AG201" i="11"/>
  <c r="AG200" i="11"/>
  <c r="AG199" i="11"/>
  <c r="AG197" i="11"/>
  <c r="AG194" i="11"/>
  <c r="AG189" i="11"/>
  <c r="AG186" i="11"/>
  <c r="AG181" i="11"/>
  <c r="AG178" i="11"/>
  <c r="AG202" i="11"/>
  <c r="AG196" i="11"/>
  <c r="AG195" i="11"/>
  <c r="AG188" i="11"/>
  <c r="AG187" i="11"/>
  <c r="AG180" i="11"/>
  <c r="AG179" i="11"/>
  <c r="AG198" i="11"/>
  <c r="AG193" i="11"/>
  <c r="AG190" i="11"/>
  <c r="AG185" i="11"/>
  <c r="AG191" i="11"/>
  <c r="AG177" i="11"/>
  <c r="AG174" i="11"/>
  <c r="AG168" i="11"/>
  <c r="AG167" i="11"/>
  <c r="AG160" i="11"/>
  <c r="AG159" i="11"/>
  <c r="AG152" i="11"/>
  <c r="AG151" i="11"/>
  <c r="AG184" i="11"/>
  <c r="AG182" i="11"/>
  <c r="AG176" i="11"/>
  <c r="AG175" i="11"/>
  <c r="AG165" i="11"/>
  <c r="AG162" i="11"/>
  <c r="AG157" i="11"/>
  <c r="AG154" i="11"/>
  <c r="AG183" i="11"/>
  <c r="AG173" i="11"/>
  <c r="AG169" i="11"/>
  <c r="AG164" i="11"/>
  <c r="AG163" i="11"/>
  <c r="AG172" i="11"/>
  <c r="AG171" i="11"/>
  <c r="AG166" i="11"/>
  <c r="AG161" i="11"/>
  <c r="AG155" i="11"/>
  <c r="AG153" i="11"/>
  <c r="AG149" i="11"/>
  <c r="AG144" i="11"/>
  <c r="AG143" i="11"/>
  <c r="AG137" i="11"/>
  <c r="AG170" i="11"/>
  <c r="AG158" i="11"/>
  <c r="AG141" i="11"/>
  <c r="AG156" i="11"/>
  <c r="AG150" i="11"/>
  <c r="AG148" i="11"/>
  <c r="AG140" i="11"/>
  <c r="AG139" i="11"/>
  <c r="AG138" i="11"/>
  <c r="AG147" i="11"/>
  <c r="AG146" i="11"/>
  <c r="AG145" i="11"/>
  <c r="AG142" i="11"/>
  <c r="AG192" i="11"/>
  <c r="AG136" i="11"/>
  <c r="BH97" i="3"/>
  <c r="BE95" i="3"/>
  <c r="BG97" i="3"/>
  <c r="BI205" i="7"/>
  <c r="BI202" i="7"/>
  <c r="BI201" i="7"/>
  <c r="BI194" i="7"/>
  <c r="BI193" i="7"/>
  <c r="BI204" i="7"/>
  <c r="BI199" i="7"/>
  <c r="BI196" i="7"/>
  <c r="BI191" i="7"/>
  <c r="BI188" i="7"/>
  <c r="BI198" i="7"/>
  <c r="BI197" i="7"/>
  <c r="BI190" i="7"/>
  <c r="BI189" i="7"/>
  <c r="BI203" i="7"/>
  <c r="BI200" i="7"/>
  <c r="BI192" i="7"/>
  <c r="BI186" i="7"/>
  <c r="BI185" i="7"/>
  <c r="BI178" i="7"/>
  <c r="BI177" i="7"/>
  <c r="BI170" i="7"/>
  <c r="BI169" i="7"/>
  <c r="BI183" i="7"/>
  <c r="BI180" i="7"/>
  <c r="BI175" i="7"/>
  <c r="BI172" i="7"/>
  <c r="BI167" i="7"/>
  <c r="BI195" i="7"/>
  <c r="BI182" i="7"/>
  <c r="BI181" i="7"/>
  <c r="BI174" i="7"/>
  <c r="BI173" i="7"/>
  <c r="BI166" i="7"/>
  <c r="BI165" i="7"/>
  <c r="BI187" i="7"/>
  <c r="BI184" i="7"/>
  <c r="BI179" i="7"/>
  <c r="BI176" i="7"/>
  <c r="BI171" i="7"/>
  <c r="BI168" i="7"/>
  <c r="BI164" i="7"/>
  <c r="AD101" i="11"/>
  <c r="AA99" i="11"/>
  <c r="BH100" i="7"/>
  <c r="BE98" i="7"/>
  <c r="BG100" i="7"/>
  <c r="BF100" i="7" l="1"/>
  <c r="BC98" i="7"/>
  <c r="BE100" i="7"/>
  <c r="BF97" i="3"/>
  <c r="BC95" i="3"/>
  <c r="BE97" i="3"/>
  <c r="AE202" i="11"/>
  <c r="AE204" i="11"/>
  <c r="AE203" i="11"/>
  <c r="AE205" i="11"/>
  <c r="AE198" i="11"/>
  <c r="AE193" i="11"/>
  <c r="AE190" i="11"/>
  <c r="AE185" i="11"/>
  <c r="AE182" i="11"/>
  <c r="AE191" i="11"/>
  <c r="AE184" i="11"/>
  <c r="AE183" i="11"/>
  <c r="AE201" i="11"/>
  <c r="AE197" i="11"/>
  <c r="AE194" i="11"/>
  <c r="AE189" i="11"/>
  <c r="AE186" i="11"/>
  <c r="AE200" i="11"/>
  <c r="AE199" i="11"/>
  <c r="AE196" i="11"/>
  <c r="AE195" i="11"/>
  <c r="AE188" i="11"/>
  <c r="AE187" i="11"/>
  <c r="AE181" i="11"/>
  <c r="AE178" i="11"/>
  <c r="AE173" i="11"/>
  <c r="AE169" i="11"/>
  <c r="AE164" i="11"/>
  <c r="AE163" i="11"/>
  <c r="AE156" i="11"/>
  <c r="AE155" i="11"/>
  <c r="AE148" i="11"/>
  <c r="AE147" i="11"/>
  <c r="AE179" i="11"/>
  <c r="AE172" i="11"/>
  <c r="AE171" i="11"/>
  <c r="AE166" i="11"/>
  <c r="AE161" i="11"/>
  <c r="AE158" i="11"/>
  <c r="AE153" i="11"/>
  <c r="AE177" i="11"/>
  <c r="AE174" i="11"/>
  <c r="AE168" i="11"/>
  <c r="AE167" i="11"/>
  <c r="AE160" i="11"/>
  <c r="AE159" i="11"/>
  <c r="AE180" i="11"/>
  <c r="AE176" i="11"/>
  <c r="AE175" i="11"/>
  <c r="AE165" i="11"/>
  <c r="AE162" i="11"/>
  <c r="AE152" i="11"/>
  <c r="AE150" i="11"/>
  <c r="AE140" i="11"/>
  <c r="AE139" i="11"/>
  <c r="AE138" i="11"/>
  <c r="AE154" i="11"/>
  <c r="AE151" i="11"/>
  <c r="AE145" i="11"/>
  <c r="AE142" i="11"/>
  <c r="AE192" i="11"/>
  <c r="AE146" i="11"/>
  <c r="AE144" i="11"/>
  <c r="AE143" i="11"/>
  <c r="AE137" i="11"/>
  <c r="AE136" i="11"/>
  <c r="AE170" i="11"/>
  <c r="AE157" i="11"/>
  <c r="AE149" i="11"/>
  <c r="AE141" i="11"/>
  <c r="AE135" i="11"/>
  <c r="AE134" i="11"/>
  <c r="AC98" i="10"/>
  <c r="Z96" i="10"/>
  <c r="AC101" i="11"/>
  <c r="Z99" i="11"/>
  <c r="AB98" i="10"/>
  <c r="Y96" i="10"/>
  <c r="AD202" i="11"/>
  <c r="AD204" i="11"/>
  <c r="AD203" i="11"/>
  <c r="AD205" i="11"/>
  <c r="AD201" i="11"/>
  <c r="AD191" i="11"/>
  <c r="AD184" i="11"/>
  <c r="AD183" i="11"/>
  <c r="AD197" i="11"/>
  <c r="AD194" i="11"/>
  <c r="AD189" i="11"/>
  <c r="AD186" i="11"/>
  <c r="AD181" i="11"/>
  <c r="AD200" i="11"/>
  <c r="AD199" i="11"/>
  <c r="AD196" i="11"/>
  <c r="AD195" i="11"/>
  <c r="AD188" i="11"/>
  <c r="AD187" i="11"/>
  <c r="AD198" i="11"/>
  <c r="AD193" i="11"/>
  <c r="AD190" i="11"/>
  <c r="AD182" i="11"/>
  <c r="AD179" i="11"/>
  <c r="AD172" i="11"/>
  <c r="AD171" i="11"/>
  <c r="AD166" i="11"/>
  <c r="AD161" i="11"/>
  <c r="AD158" i="11"/>
  <c r="AD153" i="11"/>
  <c r="AD150" i="11"/>
  <c r="AD177" i="11"/>
  <c r="AD174" i="11"/>
  <c r="AD168" i="11"/>
  <c r="AD167" i="11"/>
  <c r="AD160" i="11"/>
  <c r="AD159" i="11"/>
  <c r="AD152" i="11"/>
  <c r="AD151" i="11"/>
  <c r="AD185" i="11"/>
  <c r="AD180" i="11"/>
  <c r="AD176" i="11"/>
  <c r="AD175" i="11"/>
  <c r="AD165" i="11"/>
  <c r="AD162" i="11"/>
  <c r="AD178" i="11"/>
  <c r="AD173" i="11"/>
  <c r="AD169" i="11"/>
  <c r="AD164" i="11"/>
  <c r="AD163" i="11"/>
  <c r="AD154" i="11"/>
  <c r="AD148" i="11"/>
  <c r="AD145" i="11"/>
  <c r="AD142" i="11"/>
  <c r="AD192" i="11"/>
  <c r="AD156" i="11"/>
  <c r="AD147" i="11"/>
  <c r="AD146" i="11"/>
  <c r="AD144" i="11"/>
  <c r="AD143" i="11"/>
  <c r="AD137" i="11"/>
  <c r="AD136" i="11"/>
  <c r="AD134" i="11"/>
  <c r="AD170" i="11"/>
  <c r="AD157" i="11"/>
  <c r="AD149" i="11"/>
  <c r="AD141" i="11"/>
  <c r="AD135" i="11"/>
  <c r="AD155" i="11"/>
  <c r="AD140" i="11"/>
  <c r="AD139" i="11"/>
  <c r="AD138" i="11"/>
  <c r="AD133" i="11"/>
  <c r="AX98" i="7"/>
  <c r="BH204" i="7"/>
  <c r="BH199" i="7"/>
  <c r="BH196" i="7"/>
  <c r="BH191" i="7"/>
  <c r="BH188" i="7"/>
  <c r="BH198" i="7"/>
  <c r="BH197" i="7"/>
  <c r="BH190" i="7"/>
  <c r="BH189" i="7"/>
  <c r="BH203" i="7"/>
  <c r="BH200" i="7"/>
  <c r="BH195" i="7"/>
  <c r="BH192" i="7"/>
  <c r="BH205" i="7"/>
  <c r="BH202" i="7"/>
  <c r="BH201" i="7"/>
  <c r="BH194" i="7"/>
  <c r="BH183" i="7"/>
  <c r="BH180" i="7"/>
  <c r="BH175" i="7"/>
  <c r="BH172" i="7"/>
  <c r="BH167" i="7"/>
  <c r="BH164" i="7"/>
  <c r="BH182" i="7"/>
  <c r="BH181" i="7"/>
  <c r="BH174" i="7"/>
  <c r="BH173" i="7"/>
  <c r="BH166" i="7"/>
  <c r="BH165" i="7"/>
  <c r="BH193" i="7"/>
  <c r="BH187" i="7"/>
  <c r="BH184" i="7"/>
  <c r="BH179" i="7"/>
  <c r="BH176" i="7"/>
  <c r="BH171" i="7"/>
  <c r="BH168" i="7"/>
  <c r="BH186" i="7"/>
  <c r="BH185" i="7"/>
  <c r="BH178" i="7"/>
  <c r="BH177" i="7"/>
  <c r="BH170" i="7"/>
  <c r="BH169" i="7"/>
  <c r="BH163" i="7"/>
  <c r="BG198" i="7"/>
  <c r="BG197" i="7"/>
  <c r="BG190" i="7"/>
  <c r="BG189" i="7"/>
  <c r="BG203" i="7"/>
  <c r="BG200" i="7"/>
  <c r="BG195" i="7"/>
  <c r="BG192" i="7"/>
  <c r="BG205" i="7"/>
  <c r="BG202" i="7"/>
  <c r="BG201" i="7"/>
  <c r="BG194" i="7"/>
  <c r="BG193" i="7"/>
  <c r="BG204" i="7"/>
  <c r="BG191" i="7"/>
  <c r="BG182" i="7"/>
  <c r="BG181" i="7"/>
  <c r="BG174" i="7"/>
  <c r="BG173" i="7"/>
  <c r="BG166" i="7"/>
  <c r="BG165" i="7"/>
  <c r="BG187" i="7"/>
  <c r="BG184" i="7"/>
  <c r="BG179" i="7"/>
  <c r="BG176" i="7"/>
  <c r="BG171" i="7"/>
  <c r="BG168" i="7"/>
  <c r="BG163" i="7"/>
  <c r="BG188" i="7"/>
  <c r="BG186" i="7"/>
  <c r="BG185" i="7"/>
  <c r="BG178" i="7"/>
  <c r="BG177" i="7"/>
  <c r="BG170" i="7"/>
  <c r="BG169" i="7"/>
  <c r="BG199" i="7"/>
  <c r="BG196" i="7"/>
  <c r="BG183" i="7"/>
  <c r="BG180" i="7"/>
  <c r="BG175" i="7"/>
  <c r="BG172" i="7"/>
  <c r="BG167" i="7"/>
  <c r="BG164" i="7"/>
  <c r="BG162" i="7"/>
  <c r="AB101" i="11"/>
  <c r="Y99" i="11"/>
  <c r="Z101" i="11" l="1"/>
  <c r="W99" i="11"/>
  <c r="Z98" i="10"/>
  <c r="W96" i="10"/>
  <c r="AB205" i="11"/>
  <c r="AB201" i="11"/>
  <c r="AB200" i="11"/>
  <c r="AB199" i="11"/>
  <c r="AB202" i="11"/>
  <c r="AB204" i="11"/>
  <c r="AB196" i="11"/>
  <c r="AB195" i="11"/>
  <c r="AB188" i="11"/>
  <c r="AB187" i="11"/>
  <c r="AB180" i="11"/>
  <c r="AB179" i="11"/>
  <c r="AB198" i="11"/>
  <c r="AB193" i="11"/>
  <c r="AB190" i="11"/>
  <c r="AB185" i="11"/>
  <c r="AB182" i="11"/>
  <c r="AB191" i="11"/>
  <c r="AB203" i="11"/>
  <c r="AB197" i="11"/>
  <c r="AB194" i="11"/>
  <c r="AB189" i="11"/>
  <c r="AB186" i="11"/>
  <c r="AB176" i="11"/>
  <c r="AB175" i="11"/>
  <c r="AB165" i="11"/>
  <c r="AB162" i="11"/>
  <c r="AB157" i="11"/>
  <c r="AB154" i="11"/>
  <c r="AB149" i="11"/>
  <c r="AB146" i="11"/>
  <c r="AB173" i="11"/>
  <c r="AB169" i="11"/>
  <c r="AB164" i="11"/>
  <c r="AB163" i="11"/>
  <c r="AB156" i="11"/>
  <c r="AB155" i="11"/>
  <c r="AB184" i="11"/>
  <c r="AB178" i="11"/>
  <c r="AB172" i="11"/>
  <c r="AB171" i="11"/>
  <c r="AB166" i="11"/>
  <c r="AB161" i="11"/>
  <c r="AB183" i="11"/>
  <c r="AB181" i="11"/>
  <c r="AB177" i="11"/>
  <c r="AB174" i="11"/>
  <c r="AB168" i="11"/>
  <c r="AB167" i="11"/>
  <c r="AB160" i="11"/>
  <c r="AB151" i="11"/>
  <c r="AB141" i="11"/>
  <c r="AB135" i="11"/>
  <c r="AB153" i="11"/>
  <c r="AB140" i="11"/>
  <c r="AB139" i="11"/>
  <c r="AB138" i="11"/>
  <c r="AB133" i="11"/>
  <c r="AB158" i="11"/>
  <c r="AB150" i="11"/>
  <c r="AB148" i="11"/>
  <c r="AB145" i="11"/>
  <c r="AB142" i="11"/>
  <c r="AB132" i="11"/>
  <c r="AB192" i="11"/>
  <c r="AB159" i="11"/>
  <c r="AB152" i="11"/>
  <c r="AB147" i="11"/>
  <c r="AB144" i="11"/>
  <c r="AB143" i="11"/>
  <c r="AB137" i="11"/>
  <c r="AB136" i="11"/>
  <c r="AB134" i="11"/>
  <c r="AB170" i="11"/>
  <c r="AB131" i="11"/>
  <c r="BE205" i="7"/>
  <c r="BE202" i="7"/>
  <c r="BE201" i="7"/>
  <c r="BE194" i="7"/>
  <c r="BE193" i="7"/>
  <c r="BE204" i="7"/>
  <c r="BE199" i="7"/>
  <c r="BE196" i="7"/>
  <c r="BE191" i="7"/>
  <c r="BE188" i="7"/>
  <c r="BE198" i="7"/>
  <c r="BE197" i="7"/>
  <c r="BE190" i="7"/>
  <c r="BE189" i="7"/>
  <c r="BE203" i="7"/>
  <c r="BE200" i="7"/>
  <c r="BE186" i="7"/>
  <c r="BE185" i="7"/>
  <c r="BE178" i="7"/>
  <c r="BE177" i="7"/>
  <c r="BE170" i="7"/>
  <c r="BE169" i="7"/>
  <c r="BE162" i="7"/>
  <c r="BE161" i="7"/>
  <c r="BE195" i="7"/>
  <c r="BE183" i="7"/>
  <c r="BE180" i="7"/>
  <c r="BE175" i="7"/>
  <c r="BE172" i="7"/>
  <c r="BE167" i="7"/>
  <c r="BE164" i="7"/>
  <c r="BE182" i="7"/>
  <c r="BE181" i="7"/>
  <c r="BE174" i="7"/>
  <c r="BE173" i="7"/>
  <c r="BE166" i="7"/>
  <c r="BE165" i="7"/>
  <c r="BE192" i="7"/>
  <c r="BE187" i="7"/>
  <c r="BE184" i="7"/>
  <c r="BE179" i="7"/>
  <c r="BE176" i="7"/>
  <c r="BE171" i="7"/>
  <c r="BE168" i="7"/>
  <c r="BE163" i="7"/>
  <c r="BE160" i="7"/>
  <c r="AA101" i="11"/>
  <c r="X99" i="11"/>
  <c r="AA98" i="10"/>
  <c r="X96" i="10"/>
  <c r="AV98" i="7"/>
  <c r="BD100" i="7"/>
  <c r="BA98" i="7"/>
  <c r="BC100" i="7"/>
  <c r="AC204" i="11"/>
  <c r="AC203" i="11"/>
  <c r="AC205" i="11"/>
  <c r="AC201" i="11"/>
  <c r="AC202" i="11"/>
  <c r="AC197" i="11"/>
  <c r="AC194" i="11"/>
  <c r="AC189" i="11"/>
  <c r="AC186" i="11"/>
  <c r="AC181" i="11"/>
  <c r="AC178" i="11"/>
  <c r="AC200" i="11"/>
  <c r="AC199" i="11"/>
  <c r="AC196" i="11"/>
  <c r="AC195" i="11"/>
  <c r="AC188" i="11"/>
  <c r="AC187" i="11"/>
  <c r="AC180" i="11"/>
  <c r="AC179" i="11"/>
  <c r="AC198" i="11"/>
  <c r="AC193" i="11"/>
  <c r="AC190" i="11"/>
  <c r="AC185" i="11"/>
  <c r="AC191" i="11"/>
  <c r="AC183" i="11"/>
  <c r="AC177" i="11"/>
  <c r="AC174" i="11"/>
  <c r="AC168" i="11"/>
  <c r="AC167" i="11"/>
  <c r="AC160" i="11"/>
  <c r="AC159" i="11"/>
  <c r="AC152" i="11"/>
  <c r="AC151" i="11"/>
  <c r="AC176" i="11"/>
  <c r="AC175" i="11"/>
  <c r="AC165" i="11"/>
  <c r="AC162" i="11"/>
  <c r="AC157" i="11"/>
  <c r="AC154" i="11"/>
  <c r="AC173" i="11"/>
  <c r="AC169" i="11"/>
  <c r="AC164" i="11"/>
  <c r="AC163" i="11"/>
  <c r="AC184" i="11"/>
  <c r="AC182" i="11"/>
  <c r="AC172" i="11"/>
  <c r="AC171" i="11"/>
  <c r="AC166" i="11"/>
  <c r="AC161" i="11"/>
  <c r="AC156" i="11"/>
  <c r="AC147" i="11"/>
  <c r="AC146" i="11"/>
  <c r="AC144" i="11"/>
  <c r="AC143" i="11"/>
  <c r="AC137" i="11"/>
  <c r="AC136" i="11"/>
  <c r="AC134" i="11"/>
  <c r="AC170" i="11"/>
  <c r="AC149" i="11"/>
  <c r="AC141" i="11"/>
  <c r="AC135" i="11"/>
  <c r="AC155" i="11"/>
  <c r="AC153" i="11"/>
  <c r="AC140" i="11"/>
  <c r="AC139" i="11"/>
  <c r="AC138" i="11"/>
  <c r="AC133" i="11"/>
  <c r="AC158" i="11"/>
  <c r="AC150" i="11"/>
  <c r="AC148" i="11"/>
  <c r="AC145" i="11"/>
  <c r="AC142" i="11"/>
  <c r="AC192" i="11"/>
  <c r="AC132" i="11"/>
  <c r="BD97" i="3"/>
  <c r="BA95" i="3"/>
  <c r="BC97" i="3"/>
  <c r="BF203" i="7"/>
  <c r="BF200" i="7"/>
  <c r="BF195" i="7"/>
  <c r="BF192" i="7"/>
  <c r="BF205" i="7"/>
  <c r="BF202" i="7"/>
  <c r="BF201" i="7"/>
  <c r="BF194" i="7"/>
  <c r="BF193" i="7"/>
  <c r="BF204" i="7"/>
  <c r="BF199" i="7"/>
  <c r="BF196" i="7"/>
  <c r="BF191" i="7"/>
  <c r="BF188" i="7"/>
  <c r="BF187" i="7"/>
  <c r="BF184" i="7"/>
  <c r="BF179" i="7"/>
  <c r="BF176" i="7"/>
  <c r="BF171" i="7"/>
  <c r="BF168" i="7"/>
  <c r="BF163" i="7"/>
  <c r="BF197" i="7"/>
  <c r="BF190" i="7"/>
  <c r="BF186" i="7"/>
  <c r="BF185" i="7"/>
  <c r="BF178" i="7"/>
  <c r="BF177" i="7"/>
  <c r="BF170" i="7"/>
  <c r="BF169" i="7"/>
  <c r="BF162" i="7"/>
  <c r="BF198" i="7"/>
  <c r="BF189" i="7"/>
  <c r="BF183" i="7"/>
  <c r="BF180" i="7"/>
  <c r="BF175" i="7"/>
  <c r="BF172" i="7"/>
  <c r="BF167" i="7"/>
  <c r="BF164" i="7"/>
  <c r="BF182" i="7"/>
  <c r="BF181" i="7"/>
  <c r="BF174" i="7"/>
  <c r="BF173" i="7"/>
  <c r="BF166" i="7"/>
  <c r="BF165" i="7"/>
  <c r="BF161" i="7"/>
  <c r="BD204" i="7" l="1"/>
  <c r="BD199" i="7"/>
  <c r="BD196" i="7"/>
  <c r="BD191" i="7"/>
  <c r="BD188" i="7"/>
  <c r="BD198" i="7"/>
  <c r="BD197" i="7"/>
  <c r="BD190" i="7"/>
  <c r="BD189" i="7"/>
  <c r="BD203" i="7"/>
  <c r="BD200" i="7"/>
  <c r="BD195" i="7"/>
  <c r="BD192" i="7"/>
  <c r="BD205" i="7"/>
  <c r="BD202" i="7"/>
  <c r="BD201" i="7"/>
  <c r="BD183" i="7"/>
  <c r="BD180" i="7"/>
  <c r="BD175" i="7"/>
  <c r="BD172" i="7"/>
  <c r="BD167" i="7"/>
  <c r="BD164" i="7"/>
  <c r="BD193" i="7"/>
  <c r="BD182" i="7"/>
  <c r="BD181" i="7"/>
  <c r="BD174" i="7"/>
  <c r="BD173" i="7"/>
  <c r="BD166" i="7"/>
  <c r="BD165" i="7"/>
  <c r="BD187" i="7"/>
  <c r="BD184" i="7"/>
  <c r="BD179" i="7"/>
  <c r="BD176" i="7"/>
  <c r="BD171" i="7"/>
  <c r="BD168" i="7"/>
  <c r="BD163" i="7"/>
  <c r="BD160" i="7"/>
  <c r="BD194" i="7"/>
  <c r="BD186" i="7"/>
  <c r="BD185" i="7"/>
  <c r="BD178" i="7"/>
  <c r="BD177" i="7"/>
  <c r="BD170" i="7"/>
  <c r="BD169" i="7"/>
  <c r="BD162" i="7"/>
  <c r="BD161" i="7"/>
  <c r="BD159" i="7"/>
  <c r="X98" i="10"/>
  <c r="U96" i="10"/>
  <c r="Y101" i="11"/>
  <c r="V99" i="11"/>
  <c r="AT98" i="7"/>
  <c r="BB97" i="3"/>
  <c r="AZ95" i="3"/>
  <c r="AY95" i="3"/>
  <c r="BC198" i="7"/>
  <c r="BC197" i="7"/>
  <c r="BC190" i="7"/>
  <c r="BC189" i="7"/>
  <c r="BC203" i="7"/>
  <c r="BC200" i="7"/>
  <c r="BC195" i="7"/>
  <c r="BC192" i="7"/>
  <c r="BC205" i="7"/>
  <c r="BC202" i="7"/>
  <c r="BC201" i="7"/>
  <c r="BC194" i="7"/>
  <c r="BC193" i="7"/>
  <c r="BC204" i="7"/>
  <c r="BC182" i="7"/>
  <c r="BC181" i="7"/>
  <c r="BC174" i="7"/>
  <c r="BC173" i="7"/>
  <c r="BC166" i="7"/>
  <c r="BC165" i="7"/>
  <c r="BC188" i="7"/>
  <c r="BC187" i="7"/>
  <c r="BC184" i="7"/>
  <c r="BC179" i="7"/>
  <c r="BC176" i="7"/>
  <c r="BC171" i="7"/>
  <c r="BC168" i="7"/>
  <c r="BC163" i="7"/>
  <c r="BC160" i="7"/>
  <c r="BC199" i="7"/>
  <c r="BC196" i="7"/>
  <c r="BC186" i="7"/>
  <c r="BC185" i="7"/>
  <c r="BC178" i="7"/>
  <c r="BC177" i="7"/>
  <c r="BC170" i="7"/>
  <c r="BC169" i="7"/>
  <c r="BC162" i="7"/>
  <c r="BC161" i="7"/>
  <c r="BC191" i="7"/>
  <c r="BC183" i="7"/>
  <c r="BC180" i="7"/>
  <c r="BC175" i="7"/>
  <c r="BC172" i="7"/>
  <c r="BC167" i="7"/>
  <c r="BC164" i="7"/>
  <c r="BC159" i="7"/>
  <c r="BC158" i="7"/>
  <c r="AA202" i="11"/>
  <c r="AA204" i="11"/>
  <c r="AA203" i="11"/>
  <c r="AA205" i="11"/>
  <c r="AA200" i="11"/>
  <c r="AA199" i="11"/>
  <c r="AA198" i="11"/>
  <c r="AA193" i="11"/>
  <c r="AA190" i="11"/>
  <c r="AA185" i="11"/>
  <c r="AA182" i="11"/>
  <c r="AA201" i="11"/>
  <c r="AA191" i="11"/>
  <c r="AA184" i="11"/>
  <c r="AA183" i="11"/>
  <c r="AA197" i="11"/>
  <c r="AA194" i="11"/>
  <c r="AA189" i="11"/>
  <c r="AA186" i="11"/>
  <c r="AA196" i="11"/>
  <c r="AA195" i="11"/>
  <c r="AA188" i="11"/>
  <c r="AA187" i="11"/>
  <c r="AA173" i="11"/>
  <c r="AA169" i="11"/>
  <c r="AA164" i="11"/>
  <c r="AA163" i="11"/>
  <c r="AA156" i="11"/>
  <c r="AA155" i="11"/>
  <c r="AA148" i="11"/>
  <c r="AA147" i="11"/>
  <c r="AA180" i="11"/>
  <c r="AA178" i="11"/>
  <c r="AA172" i="11"/>
  <c r="AA171" i="11"/>
  <c r="AA166" i="11"/>
  <c r="AA161" i="11"/>
  <c r="AA158" i="11"/>
  <c r="AA153" i="11"/>
  <c r="AA181" i="11"/>
  <c r="AA177" i="11"/>
  <c r="AA174" i="11"/>
  <c r="AA168" i="11"/>
  <c r="AA167" i="11"/>
  <c r="AA160" i="11"/>
  <c r="AA159" i="11"/>
  <c r="AA179" i="11"/>
  <c r="AA176" i="11"/>
  <c r="AA175" i="11"/>
  <c r="AA165" i="11"/>
  <c r="AA162" i="11"/>
  <c r="AA149" i="11"/>
  <c r="AA140" i="11"/>
  <c r="AA139" i="11"/>
  <c r="AA138" i="11"/>
  <c r="AA133" i="11"/>
  <c r="AA157" i="11"/>
  <c r="AA150" i="11"/>
  <c r="AA145" i="11"/>
  <c r="AA142" i="11"/>
  <c r="AA132" i="11"/>
  <c r="AA131" i="11"/>
  <c r="AA192" i="11"/>
  <c r="AA152" i="11"/>
  <c r="AA144" i="11"/>
  <c r="AA143" i="11"/>
  <c r="AA137" i="11"/>
  <c r="AA136" i="11"/>
  <c r="AA134" i="11"/>
  <c r="AA170" i="11"/>
  <c r="AA154" i="11"/>
  <c r="AA151" i="11"/>
  <c r="AA146" i="11"/>
  <c r="AA141" i="11"/>
  <c r="AA135" i="11"/>
  <c r="AA130" i="11"/>
  <c r="X101" i="11"/>
  <c r="U99" i="11"/>
  <c r="BB100" i="7"/>
  <c r="AY98" i="7"/>
  <c r="BA100" i="7"/>
  <c r="Y98" i="10"/>
  <c r="V96" i="10"/>
  <c r="Z202" i="11"/>
  <c r="Z204" i="11"/>
  <c r="Z203" i="11"/>
  <c r="Z205" i="11"/>
  <c r="Z201" i="11"/>
  <c r="Z191" i="11"/>
  <c r="Z184" i="11"/>
  <c r="Z183" i="11"/>
  <c r="Z197" i="11"/>
  <c r="Z194" i="11"/>
  <c r="Z189" i="11"/>
  <c r="Z186" i="11"/>
  <c r="Z181" i="11"/>
  <c r="Z196" i="11"/>
  <c r="Z195" i="11"/>
  <c r="Z188" i="11"/>
  <c r="Z187" i="11"/>
  <c r="Z200" i="11"/>
  <c r="Z199" i="11"/>
  <c r="Z198" i="11"/>
  <c r="Z193" i="11"/>
  <c r="Z190" i="11"/>
  <c r="Z180" i="11"/>
  <c r="Z178" i="11"/>
  <c r="Z172" i="11"/>
  <c r="Z171" i="11"/>
  <c r="Z166" i="11"/>
  <c r="Z161" i="11"/>
  <c r="Z158" i="11"/>
  <c r="Z153" i="11"/>
  <c r="Z150" i="11"/>
  <c r="Z185" i="11"/>
  <c r="Z177" i="11"/>
  <c r="Z174" i="11"/>
  <c r="Z168" i="11"/>
  <c r="Z167" i="11"/>
  <c r="Z160" i="11"/>
  <c r="Z159" i="11"/>
  <c r="Z152" i="11"/>
  <c r="Z151" i="11"/>
  <c r="Z182" i="11"/>
  <c r="Z179" i="11"/>
  <c r="Z176" i="11"/>
  <c r="Z175" i="11"/>
  <c r="Z165" i="11"/>
  <c r="Z162" i="11"/>
  <c r="Z173" i="11"/>
  <c r="Z169" i="11"/>
  <c r="Z164" i="11"/>
  <c r="Z163" i="11"/>
  <c r="Z157" i="11"/>
  <c r="Z145" i="11"/>
  <c r="Z142" i="11"/>
  <c r="Z132" i="11"/>
  <c r="Z131" i="11"/>
  <c r="Z192" i="11"/>
  <c r="Z155" i="11"/>
  <c r="Z148" i="11"/>
  <c r="Z144" i="11"/>
  <c r="Z143" i="11"/>
  <c r="Z137" i="11"/>
  <c r="Z136" i="11"/>
  <c r="Z134" i="11"/>
  <c r="Z170" i="11"/>
  <c r="Z154" i="11"/>
  <c r="Z147" i="11"/>
  <c r="Z146" i="11"/>
  <c r="Z141" i="11"/>
  <c r="Z135" i="11"/>
  <c r="Z156" i="11"/>
  <c r="Z149" i="11"/>
  <c r="Z140" i="11"/>
  <c r="Z139" i="11"/>
  <c r="Z138" i="11"/>
  <c r="Z133" i="11"/>
  <c r="Z130" i="11"/>
  <c r="Z129" i="11"/>
  <c r="AZ100" i="7" l="1"/>
  <c r="AW98" i="7"/>
  <c r="AY100" i="7"/>
  <c r="W98" i="10"/>
  <c r="T96" i="10"/>
  <c r="BA97" i="3"/>
  <c r="AX95" i="3"/>
  <c r="V101" i="11"/>
  <c r="S99" i="11"/>
  <c r="Y204" i="11"/>
  <c r="Y203" i="11"/>
  <c r="Y205" i="11"/>
  <c r="Y201" i="11"/>
  <c r="Y197" i="11"/>
  <c r="Y194" i="11"/>
  <c r="Y189" i="11"/>
  <c r="Y186" i="11"/>
  <c r="Y181" i="11"/>
  <c r="Y178" i="11"/>
  <c r="Y196" i="11"/>
  <c r="Y195" i="11"/>
  <c r="Y188" i="11"/>
  <c r="Y187" i="11"/>
  <c r="Y180" i="11"/>
  <c r="Y179" i="11"/>
  <c r="Y200" i="11"/>
  <c r="Y199" i="11"/>
  <c r="Y198" i="11"/>
  <c r="Y193" i="11"/>
  <c r="Y190" i="11"/>
  <c r="Y185" i="11"/>
  <c r="Y202" i="11"/>
  <c r="Y191" i="11"/>
  <c r="Y177" i="11"/>
  <c r="Y174" i="11"/>
  <c r="Y168" i="11"/>
  <c r="Y167" i="11"/>
  <c r="Y160" i="11"/>
  <c r="Y159" i="11"/>
  <c r="Y152" i="11"/>
  <c r="Y151" i="11"/>
  <c r="Y184" i="11"/>
  <c r="Y182" i="11"/>
  <c r="Y176" i="11"/>
  <c r="Y175" i="11"/>
  <c r="Y165" i="11"/>
  <c r="Y162" i="11"/>
  <c r="Y157" i="11"/>
  <c r="Y154" i="11"/>
  <c r="Y183" i="11"/>
  <c r="Y173" i="11"/>
  <c r="Y169" i="11"/>
  <c r="Y164" i="11"/>
  <c r="Y163" i="11"/>
  <c r="Y172" i="11"/>
  <c r="Y171" i="11"/>
  <c r="Y166" i="11"/>
  <c r="Y161" i="11"/>
  <c r="Y155" i="11"/>
  <c r="Y153" i="11"/>
  <c r="Y150" i="11"/>
  <c r="Y148" i="11"/>
  <c r="Y144" i="11"/>
  <c r="Y143" i="11"/>
  <c r="Y137" i="11"/>
  <c r="Y136" i="11"/>
  <c r="Y134" i="11"/>
  <c r="Y129" i="11"/>
  <c r="Y170" i="11"/>
  <c r="Y158" i="11"/>
  <c r="Y147" i="11"/>
  <c r="Y146" i="11"/>
  <c r="Y141" i="11"/>
  <c r="Y135" i="11"/>
  <c r="Y156" i="11"/>
  <c r="Y149" i="11"/>
  <c r="Y140" i="11"/>
  <c r="Y139" i="11"/>
  <c r="Y138" i="11"/>
  <c r="Y133" i="11"/>
  <c r="Y130" i="11"/>
  <c r="Y145" i="11"/>
  <c r="Y142" i="11"/>
  <c r="Y132" i="11"/>
  <c r="Y131" i="11"/>
  <c r="Y192" i="11"/>
  <c r="Y128" i="11"/>
  <c r="AZ97" i="3"/>
  <c r="AW95" i="3"/>
  <c r="BB203" i="7"/>
  <c r="BB200" i="7"/>
  <c r="BB195" i="7"/>
  <c r="BB192" i="7"/>
  <c r="BB205" i="7"/>
  <c r="BB202" i="7"/>
  <c r="BB201" i="7"/>
  <c r="BB194" i="7"/>
  <c r="BB193" i="7"/>
  <c r="BB204" i="7"/>
  <c r="BB199" i="7"/>
  <c r="BB196" i="7"/>
  <c r="BB191" i="7"/>
  <c r="BB188" i="7"/>
  <c r="BB197" i="7"/>
  <c r="BB190" i="7"/>
  <c r="BB187" i="7"/>
  <c r="BB184" i="7"/>
  <c r="BB179" i="7"/>
  <c r="BB176" i="7"/>
  <c r="BB171" i="7"/>
  <c r="BB168" i="7"/>
  <c r="BB163" i="7"/>
  <c r="BB160" i="7"/>
  <c r="BB198" i="7"/>
  <c r="BB189" i="7"/>
  <c r="BB186" i="7"/>
  <c r="BB185" i="7"/>
  <c r="BB178" i="7"/>
  <c r="BB177" i="7"/>
  <c r="BB170" i="7"/>
  <c r="BB169" i="7"/>
  <c r="BB162" i="7"/>
  <c r="BB161" i="7"/>
  <c r="BB183" i="7"/>
  <c r="BB180" i="7"/>
  <c r="BB175" i="7"/>
  <c r="BB172" i="7"/>
  <c r="BB167" i="7"/>
  <c r="BB164" i="7"/>
  <c r="BB159" i="7"/>
  <c r="BB182" i="7"/>
  <c r="BB181" i="7"/>
  <c r="BB174" i="7"/>
  <c r="BB173" i="7"/>
  <c r="BB166" i="7"/>
  <c r="BB165" i="7"/>
  <c r="BB158" i="7"/>
  <c r="BB157" i="7"/>
  <c r="W101" i="11"/>
  <c r="T99" i="11"/>
  <c r="BA205" i="7"/>
  <c r="BA202" i="7"/>
  <c r="BA201" i="7"/>
  <c r="BA194" i="7"/>
  <c r="BA193" i="7"/>
  <c r="BA204" i="7"/>
  <c r="BA199" i="7"/>
  <c r="BA196" i="7"/>
  <c r="BA191" i="7"/>
  <c r="BA188" i="7"/>
  <c r="BA198" i="7"/>
  <c r="BA197" i="7"/>
  <c r="BA190" i="7"/>
  <c r="BA189" i="7"/>
  <c r="BA203" i="7"/>
  <c r="BA200" i="7"/>
  <c r="BA195" i="7"/>
  <c r="BA186" i="7"/>
  <c r="BA185" i="7"/>
  <c r="BA178" i="7"/>
  <c r="BA177" i="7"/>
  <c r="BA170" i="7"/>
  <c r="BA169" i="7"/>
  <c r="BA162" i="7"/>
  <c r="BA161" i="7"/>
  <c r="BA183" i="7"/>
  <c r="BA180" i="7"/>
  <c r="BA175" i="7"/>
  <c r="BA172" i="7"/>
  <c r="BA167" i="7"/>
  <c r="BA164" i="7"/>
  <c r="BA159" i="7"/>
  <c r="BA192" i="7"/>
  <c r="BA182" i="7"/>
  <c r="BA181" i="7"/>
  <c r="BA174" i="7"/>
  <c r="BA173" i="7"/>
  <c r="BA166" i="7"/>
  <c r="BA165" i="7"/>
  <c r="BA158" i="7"/>
  <c r="BA157" i="7"/>
  <c r="BA187" i="7"/>
  <c r="BA184" i="7"/>
  <c r="BA179" i="7"/>
  <c r="BA176" i="7"/>
  <c r="BA171" i="7"/>
  <c r="BA168" i="7"/>
  <c r="BA163" i="7"/>
  <c r="BA160" i="7"/>
  <c r="BA156" i="7"/>
  <c r="X205" i="11"/>
  <c r="X201" i="11"/>
  <c r="X200" i="11"/>
  <c r="X199" i="11"/>
  <c r="X202" i="11"/>
  <c r="X204" i="11"/>
  <c r="X196" i="11"/>
  <c r="X195" i="11"/>
  <c r="X188" i="11"/>
  <c r="X187" i="11"/>
  <c r="X180" i="11"/>
  <c r="X179" i="11"/>
  <c r="X198" i="11"/>
  <c r="X193" i="11"/>
  <c r="X190" i="11"/>
  <c r="X185" i="11"/>
  <c r="X182" i="11"/>
  <c r="X203" i="11"/>
  <c r="X191" i="11"/>
  <c r="X197" i="11"/>
  <c r="X194" i="11"/>
  <c r="X189" i="11"/>
  <c r="X186" i="11"/>
  <c r="X184" i="11"/>
  <c r="X176" i="11"/>
  <c r="X175" i="11"/>
  <c r="X165" i="11"/>
  <c r="X162" i="11"/>
  <c r="X157" i="11"/>
  <c r="X154" i="11"/>
  <c r="X149" i="11"/>
  <c r="X146" i="11"/>
  <c r="X183" i="11"/>
  <c r="X181" i="11"/>
  <c r="X173" i="11"/>
  <c r="X169" i="11"/>
  <c r="X164" i="11"/>
  <c r="X163" i="11"/>
  <c r="X156" i="11"/>
  <c r="X155" i="11"/>
  <c r="X172" i="11"/>
  <c r="X171" i="11"/>
  <c r="X166" i="11"/>
  <c r="X161" i="11"/>
  <c r="X178" i="11"/>
  <c r="X177" i="11"/>
  <c r="X174" i="11"/>
  <c r="X168" i="11"/>
  <c r="X167" i="11"/>
  <c r="X160" i="11"/>
  <c r="X158" i="11"/>
  <c r="X147" i="11"/>
  <c r="X141" i="11"/>
  <c r="X135" i="11"/>
  <c r="X128" i="11"/>
  <c r="X152" i="11"/>
  <c r="X140" i="11"/>
  <c r="X139" i="11"/>
  <c r="X138" i="11"/>
  <c r="X133" i="11"/>
  <c r="X130" i="11"/>
  <c r="X159" i="11"/>
  <c r="X151" i="11"/>
  <c r="X145" i="11"/>
  <c r="X142" i="11"/>
  <c r="X132" i="11"/>
  <c r="X131" i="11"/>
  <c r="X192" i="11"/>
  <c r="X153" i="11"/>
  <c r="X150" i="11"/>
  <c r="X148" i="11"/>
  <c r="X144" i="11"/>
  <c r="X143" i="11"/>
  <c r="X137" i="11"/>
  <c r="X136" i="11"/>
  <c r="X134" i="11"/>
  <c r="X129" i="11"/>
  <c r="X170" i="11"/>
  <c r="X127" i="11"/>
  <c r="AR98" i="7"/>
  <c r="V98" i="10"/>
  <c r="S96" i="10"/>
  <c r="V202" i="11" l="1"/>
  <c r="V204" i="11"/>
  <c r="V203" i="11"/>
  <c r="V205" i="11"/>
  <c r="V201" i="11"/>
  <c r="V200" i="11"/>
  <c r="V199" i="11"/>
  <c r="V191" i="11"/>
  <c r="V184" i="11"/>
  <c r="V183" i="11"/>
  <c r="V197" i="11"/>
  <c r="V194" i="11"/>
  <c r="V189" i="11"/>
  <c r="V186" i="11"/>
  <c r="V181" i="11"/>
  <c r="V196" i="11"/>
  <c r="V195" i="11"/>
  <c r="V188" i="11"/>
  <c r="V187" i="11"/>
  <c r="V198" i="11"/>
  <c r="V193" i="11"/>
  <c r="V190" i="11"/>
  <c r="V185" i="11"/>
  <c r="V182" i="11"/>
  <c r="V179" i="11"/>
  <c r="V172" i="11"/>
  <c r="V171" i="11"/>
  <c r="V166" i="11"/>
  <c r="V161" i="11"/>
  <c r="V158" i="11"/>
  <c r="V153" i="11"/>
  <c r="V150" i="11"/>
  <c r="V178" i="11"/>
  <c r="V177" i="11"/>
  <c r="V174" i="11"/>
  <c r="V168" i="11"/>
  <c r="V167" i="11"/>
  <c r="V160" i="11"/>
  <c r="V159" i="11"/>
  <c r="V152" i="11"/>
  <c r="V151" i="11"/>
  <c r="V180" i="11"/>
  <c r="V176" i="11"/>
  <c r="V175" i="11"/>
  <c r="V165" i="11"/>
  <c r="V162" i="11"/>
  <c r="V173" i="11"/>
  <c r="V169" i="11"/>
  <c r="V164" i="11"/>
  <c r="V163" i="11"/>
  <c r="V154" i="11"/>
  <c r="V149" i="11"/>
  <c r="V145" i="11"/>
  <c r="V142" i="11"/>
  <c r="V132" i="11"/>
  <c r="V131" i="11"/>
  <c r="V156" i="11"/>
  <c r="V144" i="11"/>
  <c r="V143" i="11"/>
  <c r="V137" i="11"/>
  <c r="V136" i="11"/>
  <c r="V134" i="11"/>
  <c r="V129" i="11"/>
  <c r="V126" i="11"/>
  <c r="V170" i="11"/>
  <c r="V157" i="11"/>
  <c r="V148" i="11"/>
  <c r="V141" i="11"/>
  <c r="V135" i="11"/>
  <c r="V128" i="11"/>
  <c r="V127" i="11"/>
  <c r="V155" i="11"/>
  <c r="V147" i="11"/>
  <c r="V146" i="11"/>
  <c r="V140" i="11"/>
  <c r="V139" i="11"/>
  <c r="V138" i="11"/>
  <c r="V133" i="11"/>
  <c r="V130" i="11"/>
  <c r="V192" i="11"/>
  <c r="V125" i="11"/>
  <c r="U101" i="11"/>
  <c r="R99" i="11"/>
  <c r="AP98" i="7"/>
  <c r="AY97" i="3"/>
  <c r="AV95" i="3"/>
  <c r="AY198" i="7"/>
  <c r="AY197" i="7"/>
  <c r="AY190" i="7"/>
  <c r="AY189" i="7"/>
  <c r="AY203" i="7"/>
  <c r="AY200" i="7"/>
  <c r="AY195" i="7"/>
  <c r="AY192" i="7"/>
  <c r="AY205" i="7"/>
  <c r="AY202" i="7"/>
  <c r="AY201" i="7"/>
  <c r="AY194" i="7"/>
  <c r="AY193" i="7"/>
  <c r="AY204" i="7"/>
  <c r="AY188" i="7"/>
  <c r="AY182" i="7"/>
  <c r="AY181" i="7"/>
  <c r="AY174" i="7"/>
  <c r="AY173" i="7"/>
  <c r="AY166" i="7"/>
  <c r="AY165" i="7"/>
  <c r="AY158" i="7"/>
  <c r="AY157" i="7"/>
  <c r="AY199" i="7"/>
  <c r="AY196" i="7"/>
  <c r="AY187" i="7"/>
  <c r="AY184" i="7"/>
  <c r="AY179" i="7"/>
  <c r="AY176" i="7"/>
  <c r="AY171" i="7"/>
  <c r="AY168" i="7"/>
  <c r="AY163" i="7"/>
  <c r="AY160" i="7"/>
  <c r="AY155" i="7"/>
  <c r="AY191" i="7"/>
  <c r="AY186" i="7"/>
  <c r="AY185" i="7"/>
  <c r="AY178" i="7"/>
  <c r="AY177" i="7"/>
  <c r="AY170" i="7"/>
  <c r="AY169" i="7"/>
  <c r="AY162" i="7"/>
  <c r="AY161" i="7"/>
  <c r="AY183" i="7"/>
  <c r="AY180" i="7"/>
  <c r="AY175" i="7"/>
  <c r="AY172" i="7"/>
  <c r="AY167" i="7"/>
  <c r="AY164" i="7"/>
  <c r="AY159" i="7"/>
  <c r="AY156" i="7"/>
  <c r="AY154" i="7"/>
  <c r="W202" i="11"/>
  <c r="W204" i="11"/>
  <c r="W203" i="11"/>
  <c r="W205" i="11"/>
  <c r="W201" i="11"/>
  <c r="W198" i="11"/>
  <c r="W193" i="11"/>
  <c r="W190" i="11"/>
  <c r="W185" i="11"/>
  <c r="W182" i="11"/>
  <c r="W200" i="11"/>
  <c r="W199" i="11"/>
  <c r="W191" i="11"/>
  <c r="W184" i="11"/>
  <c r="W183" i="11"/>
  <c r="W197" i="11"/>
  <c r="W194" i="11"/>
  <c r="W189" i="11"/>
  <c r="W186" i="11"/>
  <c r="W196" i="11"/>
  <c r="W195" i="11"/>
  <c r="W188" i="11"/>
  <c r="W187" i="11"/>
  <c r="W181" i="11"/>
  <c r="W173" i="11"/>
  <c r="W169" i="11"/>
  <c r="W164" i="11"/>
  <c r="W163" i="11"/>
  <c r="W156" i="11"/>
  <c r="W155" i="11"/>
  <c r="W148" i="11"/>
  <c r="W147" i="11"/>
  <c r="W179" i="11"/>
  <c r="W172" i="11"/>
  <c r="W171" i="11"/>
  <c r="W166" i="11"/>
  <c r="W161" i="11"/>
  <c r="W158" i="11"/>
  <c r="W153" i="11"/>
  <c r="W178" i="11"/>
  <c r="W177" i="11"/>
  <c r="W174" i="11"/>
  <c r="W168" i="11"/>
  <c r="W167" i="11"/>
  <c r="W160" i="11"/>
  <c r="W159" i="11"/>
  <c r="W180" i="11"/>
  <c r="W176" i="11"/>
  <c r="W175" i="11"/>
  <c r="W165" i="11"/>
  <c r="W162" i="11"/>
  <c r="W152" i="11"/>
  <c r="W146" i="11"/>
  <c r="W140" i="11"/>
  <c r="W139" i="11"/>
  <c r="W138" i="11"/>
  <c r="W133" i="11"/>
  <c r="W130" i="11"/>
  <c r="W154" i="11"/>
  <c r="W151" i="11"/>
  <c r="W149" i="11"/>
  <c r="W145" i="11"/>
  <c r="W142" i="11"/>
  <c r="W132" i="11"/>
  <c r="W131" i="11"/>
  <c r="W192" i="11"/>
  <c r="W150" i="11"/>
  <c r="W144" i="11"/>
  <c r="W143" i="11"/>
  <c r="W137" i="11"/>
  <c r="W136" i="11"/>
  <c r="W134" i="11"/>
  <c r="W129" i="11"/>
  <c r="W170" i="11"/>
  <c r="W157" i="11"/>
  <c r="W141" i="11"/>
  <c r="W135" i="11"/>
  <c r="W128" i="11"/>
  <c r="W127" i="11"/>
  <c r="W126" i="11"/>
  <c r="AX100" i="7"/>
  <c r="AU98" i="7"/>
  <c r="AW100" i="7"/>
  <c r="T98" i="10"/>
  <c r="Q96" i="10"/>
  <c r="AX97" i="3"/>
  <c r="AU95" i="3"/>
  <c r="T101" i="11"/>
  <c r="Q99" i="11"/>
  <c r="U98" i="10"/>
  <c r="R96" i="10"/>
  <c r="AZ204" i="7"/>
  <c r="AZ199" i="7"/>
  <c r="AZ196" i="7"/>
  <c r="AZ191" i="7"/>
  <c r="AZ188" i="7"/>
  <c r="AZ198" i="7"/>
  <c r="AZ197" i="7"/>
  <c r="AZ190" i="7"/>
  <c r="AZ189" i="7"/>
  <c r="AZ203" i="7"/>
  <c r="AZ200" i="7"/>
  <c r="AZ195" i="7"/>
  <c r="AZ192" i="7"/>
  <c r="AZ205" i="7"/>
  <c r="AZ202" i="7"/>
  <c r="AZ201" i="7"/>
  <c r="AZ193" i="7"/>
  <c r="AZ183" i="7"/>
  <c r="AZ180" i="7"/>
  <c r="AZ175" i="7"/>
  <c r="AZ172" i="7"/>
  <c r="AZ167" i="7"/>
  <c r="AZ164" i="7"/>
  <c r="AZ159" i="7"/>
  <c r="AZ156" i="7"/>
  <c r="AZ182" i="7"/>
  <c r="AZ181" i="7"/>
  <c r="AZ174" i="7"/>
  <c r="AZ173" i="7"/>
  <c r="AZ166" i="7"/>
  <c r="AZ165" i="7"/>
  <c r="AZ158" i="7"/>
  <c r="AZ157" i="7"/>
  <c r="AZ194" i="7"/>
  <c r="AZ187" i="7"/>
  <c r="AZ184" i="7"/>
  <c r="AZ179" i="7"/>
  <c r="AZ176" i="7"/>
  <c r="AZ171" i="7"/>
  <c r="AZ168" i="7"/>
  <c r="AZ163" i="7"/>
  <c r="AZ160" i="7"/>
  <c r="AZ186" i="7"/>
  <c r="AZ185" i="7"/>
  <c r="AZ178" i="7"/>
  <c r="AZ177" i="7"/>
  <c r="AZ170" i="7"/>
  <c r="AZ169" i="7"/>
  <c r="AZ162" i="7"/>
  <c r="AZ161" i="7"/>
  <c r="AZ155" i="7"/>
  <c r="R98" i="10" l="1"/>
  <c r="O96" i="10"/>
  <c r="AX203" i="7"/>
  <c r="AX200" i="7"/>
  <c r="AX195" i="7"/>
  <c r="AX192" i="7"/>
  <c r="AX205" i="7"/>
  <c r="AX202" i="7"/>
  <c r="AX201" i="7"/>
  <c r="AX194" i="7"/>
  <c r="AX193" i="7"/>
  <c r="AX204" i="7"/>
  <c r="AX199" i="7"/>
  <c r="AX196" i="7"/>
  <c r="AX191" i="7"/>
  <c r="AX188" i="7"/>
  <c r="AX198" i="7"/>
  <c r="AX189" i="7"/>
  <c r="AX187" i="7"/>
  <c r="AX184" i="7"/>
  <c r="AX179" i="7"/>
  <c r="AX176" i="7"/>
  <c r="AX171" i="7"/>
  <c r="AX168" i="7"/>
  <c r="AX163" i="7"/>
  <c r="AX160" i="7"/>
  <c r="AX155" i="7"/>
  <c r="AX186" i="7"/>
  <c r="AX185" i="7"/>
  <c r="AX178" i="7"/>
  <c r="AX177" i="7"/>
  <c r="AX170" i="7"/>
  <c r="AX169" i="7"/>
  <c r="AX162" i="7"/>
  <c r="AX161" i="7"/>
  <c r="AX154" i="7"/>
  <c r="AX183" i="7"/>
  <c r="AX180" i="7"/>
  <c r="AX175" i="7"/>
  <c r="AX172" i="7"/>
  <c r="AX167" i="7"/>
  <c r="AX164" i="7"/>
  <c r="AX159" i="7"/>
  <c r="AX156" i="7"/>
  <c r="AX197" i="7"/>
  <c r="AX190" i="7"/>
  <c r="AX182" i="7"/>
  <c r="AX181" i="7"/>
  <c r="AX174" i="7"/>
  <c r="AX173" i="7"/>
  <c r="AX166" i="7"/>
  <c r="AX165" i="7"/>
  <c r="AX158" i="7"/>
  <c r="AX157" i="7"/>
  <c r="AX153" i="7"/>
  <c r="T205" i="11"/>
  <c r="T201" i="11"/>
  <c r="T200" i="11"/>
  <c r="T199" i="11"/>
  <c r="T202" i="11"/>
  <c r="T204" i="11"/>
  <c r="T196" i="11"/>
  <c r="T195" i="11"/>
  <c r="T188" i="11"/>
  <c r="T187" i="11"/>
  <c r="T180" i="11"/>
  <c r="T179" i="11"/>
  <c r="T203" i="11"/>
  <c r="T198" i="11"/>
  <c r="T193" i="11"/>
  <c r="T190" i="11"/>
  <c r="T185" i="11"/>
  <c r="T182" i="11"/>
  <c r="T191" i="11"/>
  <c r="T197" i="11"/>
  <c r="T194" i="11"/>
  <c r="T189" i="11"/>
  <c r="T186" i="11"/>
  <c r="T178" i="11"/>
  <c r="T176" i="11"/>
  <c r="T175" i="11"/>
  <c r="T165" i="11"/>
  <c r="T162" i="11"/>
  <c r="T157" i="11"/>
  <c r="T154" i="11"/>
  <c r="T149" i="11"/>
  <c r="T146" i="11"/>
  <c r="T173" i="11"/>
  <c r="T169" i="11"/>
  <c r="T164" i="11"/>
  <c r="T163" i="11"/>
  <c r="T156" i="11"/>
  <c r="T155" i="11"/>
  <c r="T184" i="11"/>
  <c r="T172" i="11"/>
  <c r="T171" i="11"/>
  <c r="T166" i="11"/>
  <c r="T161" i="11"/>
  <c r="T183" i="11"/>
  <c r="T181" i="11"/>
  <c r="T177" i="11"/>
  <c r="T174" i="11"/>
  <c r="T168" i="11"/>
  <c r="T167" i="11"/>
  <c r="T160" i="11"/>
  <c r="T151" i="11"/>
  <c r="T150" i="11"/>
  <c r="T148" i="11"/>
  <c r="T141" i="11"/>
  <c r="T135" i="11"/>
  <c r="T128" i="11"/>
  <c r="T127" i="11"/>
  <c r="T159" i="11"/>
  <c r="T153" i="11"/>
  <c r="T147" i="11"/>
  <c r="T140" i="11"/>
  <c r="T139" i="11"/>
  <c r="T138" i="11"/>
  <c r="T133" i="11"/>
  <c r="T130" i="11"/>
  <c r="T125" i="11"/>
  <c r="T192" i="11"/>
  <c r="T158" i="11"/>
  <c r="T145" i="11"/>
  <c r="T142" i="11"/>
  <c r="T132" i="11"/>
  <c r="T131" i="11"/>
  <c r="T124" i="11"/>
  <c r="T152" i="11"/>
  <c r="T144" i="11"/>
  <c r="T143" i="11"/>
  <c r="T137" i="11"/>
  <c r="T136" i="11"/>
  <c r="T134" i="11"/>
  <c r="T129" i="11"/>
  <c r="T126" i="11"/>
  <c r="T170" i="11"/>
  <c r="T123" i="11"/>
  <c r="R101" i="11"/>
  <c r="O99" i="11"/>
  <c r="S101" i="11"/>
  <c r="P99" i="11"/>
  <c r="S98" i="10"/>
  <c r="P96" i="10"/>
  <c r="AW205" i="7"/>
  <c r="AW202" i="7"/>
  <c r="AW201" i="7"/>
  <c r="AW194" i="7"/>
  <c r="AW193" i="7"/>
  <c r="AW204" i="7"/>
  <c r="AW199" i="7"/>
  <c r="AW196" i="7"/>
  <c r="AW191" i="7"/>
  <c r="AW188" i="7"/>
  <c r="AW198" i="7"/>
  <c r="AW197" i="7"/>
  <c r="AW190" i="7"/>
  <c r="AW189" i="7"/>
  <c r="AW203" i="7"/>
  <c r="AW200" i="7"/>
  <c r="AW186" i="7"/>
  <c r="AW185" i="7"/>
  <c r="AW178" i="7"/>
  <c r="AW177" i="7"/>
  <c r="AW170" i="7"/>
  <c r="AW169" i="7"/>
  <c r="AW162" i="7"/>
  <c r="AW161" i="7"/>
  <c r="AW154" i="7"/>
  <c r="AW153" i="7"/>
  <c r="AW192" i="7"/>
  <c r="AW183" i="7"/>
  <c r="AW180" i="7"/>
  <c r="AW175" i="7"/>
  <c r="AW172" i="7"/>
  <c r="AW167" i="7"/>
  <c r="AW164" i="7"/>
  <c r="AW159" i="7"/>
  <c r="AW156" i="7"/>
  <c r="AW182" i="7"/>
  <c r="AW181" i="7"/>
  <c r="AW174" i="7"/>
  <c r="AW173" i="7"/>
  <c r="AW166" i="7"/>
  <c r="AW165" i="7"/>
  <c r="AW158" i="7"/>
  <c r="AW157" i="7"/>
  <c r="AW195" i="7"/>
  <c r="AW187" i="7"/>
  <c r="AW184" i="7"/>
  <c r="AW179" i="7"/>
  <c r="AW176" i="7"/>
  <c r="AW171" i="7"/>
  <c r="AW168" i="7"/>
  <c r="AW163" i="7"/>
  <c r="AW160" i="7"/>
  <c r="AW155" i="7"/>
  <c r="AW152" i="7"/>
  <c r="U204" i="11"/>
  <c r="U203" i="11"/>
  <c r="U205" i="11"/>
  <c r="U201" i="11"/>
  <c r="U197" i="11"/>
  <c r="U194" i="11"/>
  <c r="U189" i="11"/>
  <c r="U186" i="11"/>
  <c r="U181" i="11"/>
  <c r="U178" i="11"/>
  <c r="U196" i="11"/>
  <c r="U195" i="11"/>
  <c r="U188" i="11"/>
  <c r="U187" i="11"/>
  <c r="U180" i="11"/>
  <c r="U179" i="11"/>
  <c r="U202" i="11"/>
  <c r="U198" i="11"/>
  <c r="U193" i="11"/>
  <c r="U190" i="11"/>
  <c r="U185" i="11"/>
  <c r="U200" i="11"/>
  <c r="U199" i="11"/>
  <c r="U191" i="11"/>
  <c r="U183" i="11"/>
  <c r="U177" i="11"/>
  <c r="U174" i="11"/>
  <c r="U168" i="11"/>
  <c r="U167" i="11"/>
  <c r="U160" i="11"/>
  <c r="U159" i="11"/>
  <c r="U152" i="11"/>
  <c r="U151" i="11"/>
  <c r="U176" i="11"/>
  <c r="U175" i="11"/>
  <c r="U165" i="11"/>
  <c r="U162" i="11"/>
  <c r="U157" i="11"/>
  <c r="U154" i="11"/>
  <c r="U173" i="11"/>
  <c r="U169" i="11"/>
  <c r="U164" i="11"/>
  <c r="U163" i="11"/>
  <c r="U184" i="11"/>
  <c r="U182" i="11"/>
  <c r="U172" i="11"/>
  <c r="U171" i="11"/>
  <c r="U166" i="11"/>
  <c r="U161" i="11"/>
  <c r="U156" i="11"/>
  <c r="U144" i="11"/>
  <c r="U143" i="11"/>
  <c r="U137" i="11"/>
  <c r="U136" i="11"/>
  <c r="U134" i="11"/>
  <c r="U129" i="11"/>
  <c r="U126" i="11"/>
  <c r="U170" i="11"/>
  <c r="U150" i="11"/>
  <c r="U148" i="11"/>
  <c r="U141" i="11"/>
  <c r="U135" i="11"/>
  <c r="U128" i="11"/>
  <c r="U127" i="11"/>
  <c r="U155" i="11"/>
  <c r="U153" i="11"/>
  <c r="U147" i="11"/>
  <c r="U146" i="11"/>
  <c r="U140" i="11"/>
  <c r="U139" i="11"/>
  <c r="U138" i="11"/>
  <c r="U133" i="11"/>
  <c r="U130" i="11"/>
  <c r="U125" i="11"/>
  <c r="U192" i="11"/>
  <c r="U158" i="11"/>
  <c r="U149" i="11"/>
  <c r="U145" i="11"/>
  <c r="U142" i="11"/>
  <c r="U132" i="11"/>
  <c r="U131" i="11"/>
  <c r="U124" i="11"/>
  <c r="AW97" i="3"/>
  <c r="AT95" i="3"/>
  <c r="AV97" i="3"/>
  <c r="AS95" i="3"/>
  <c r="AV100" i="7"/>
  <c r="AS98" i="7"/>
  <c r="AU100" i="7"/>
  <c r="AN98" i="7"/>
  <c r="Q98" i="10" l="1"/>
  <c r="N96" i="10"/>
  <c r="R202" i="11"/>
  <c r="R204" i="11"/>
  <c r="R203" i="11"/>
  <c r="R205" i="11"/>
  <c r="R201" i="11"/>
  <c r="R191" i="11"/>
  <c r="R184" i="11"/>
  <c r="R183" i="11"/>
  <c r="R200" i="11"/>
  <c r="R199" i="11"/>
  <c r="R197" i="11"/>
  <c r="R194" i="11"/>
  <c r="R189" i="11"/>
  <c r="R186" i="11"/>
  <c r="R181" i="11"/>
  <c r="R196" i="11"/>
  <c r="R195" i="11"/>
  <c r="R188" i="11"/>
  <c r="R187" i="11"/>
  <c r="R198" i="11"/>
  <c r="R193" i="11"/>
  <c r="R190" i="11"/>
  <c r="R180" i="11"/>
  <c r="R172" i="11"/>
  <c r="R171" i="11"/>
  <c r="R166" i="11"/>
  <c r="R161" i="11"/>
  <c r="R158" i="11"/>
  <c r="R153" i="11"/>
  <c r="R150" i="11"/>
  <c r="R145" i="11"/>
  <c r="R174" i="11"/>
  <c r="R168" i="11"/>
  <c r="R167" i="11"/>
  <c r="R160" i="11"/>
  <c r="R159" i="11"/>
  <c r="R152" i="11"/>
  <c r="R151" i="11"/>
  <c r="R182" i="11"/>
  <c r="R179" i="11"/>
  <c r="R178" i="11"/>
  <c r="R177" i="11"/>
  <c r="R176" i="11"/>
  <c r="R175" i="11"/>
  <c r="R165" i="11"/>
  <c r="R162" i="11"/>
  <c r="R185" i="11"/>
  <c r="R173" i="11"/>
  <c r="R169" i="11"/>
  <c r="R164" i="11"/>
  <c r="R163" i="11"/>
  <c r="R157" i="11"/>
  <c r="R147" i="11"/>
  <c r="R146" i="11"/>
  <c r="R142" i="11"/>
  <c r="R132" i="11"/>
  <c r="R131" i="11"/>
  <c r="R124" i="11"/>
  <c r="R123" i="11"/>
  <c r="R155" i="11"/>
  <c r="R149" i="11"/>
  <c r="R144" i="11"/>
  <c r="R143" i="11"/>
  <c r="R137" i="11"/>
  <c r="R136" i="11"/>
  <c r="R134" i="11"/>
  <c r="R129" i="11"/>
  <c r="R126" i="11"/>
  <c r="R170" i="11"/>
  <c r="R154" i="11"/>
  <c r="R141" i="11"/>
  <c r="R135" i="11"/>
  <c r="R128" i="11"/>
  <c r="R127" i="11"/>
  <c r="R156" i="11"/>
  <c r="R148" i="11"/>
  <c r="R140" i="11"/>
  <c r="R139" i="11"/>
  <c r="R138" i="11"/>
  <c r="R133" i="11"/>
  <c r="R130" i="11"/>
  <c r="R125" i="11"/>
  <c r="R122" i="11"/>
  <c r="R192" i="11"/>
  <c r="R121" i="11"/>
  <c r="P101" i="11"/>
  <c r="M99" i="11"/>
  <c r="AU198" i="7"/>
  <c r="AU197" i="7"/>
  <c r="AU190" i="7"/>
  <c r="AU189" i="7"/>
  <c r="AU203" i="7"/>
  <c r="AU200" i="7"/>
  <c r="AU195" i="7"/>
  <c r="AU192" i="7"/>
  <c r="AU205" i="7"/>
  <c r="AU202" i="7"/>
  <c r="AU201" i="7"/>
  <c r="AU194" i="7"/>
  <c r="AU193" i="7"/>
  <c r="AU204" i="7"/>
  <c r="AU199" i="7"/>
  <c r="AU196" i="7"/>
  <c r="AU182" i="7"/>
  <c r="AU181" i="7"/>
  <c r="AU174" i="7"/>
  <c r="AU173" i="7"/>
  <c r="AU166" i="7"/>
  <c r="AU165" i="7"/>
  <c r="AU158" i="7"/>
  <c r="AU157" i="7"/>
  <c r="AU191" i="7"/>
  <c r="AU187" i="7"/>
  <c r="AU184" i="7"/>
  <c r="AU179" i="7"/>
  <c r="AU176" i="7"/>
  <c r="AU171" i="7"/>
  <c r="AU168" i="7"/>
  <c r="AU163" i="7"/>
  <c r="AU160" i="7"/>
  <c r="AU155" i="7"/>
  <c r="AU152" i="7"/>
  <c r="AU186" i="7"/>
  <c r="AU185" i="7"/>
  <c r="AU178" i="7"/>
  <c r="AU177" i="7"/>
  <c r="AU170" i="7"/>
  <c r="AU169" i="7"/>
  <c r="AU162" i="7"/>
  <c r="AU161" i="7"/>
  <c r="AU154" i="7"/>
  <c r="AU153" i="7"/>
  <c r="AU188" i="7"/>
  <c r="AU183" i="7"/>
  <c r="AU180" i="7"/>
  <c r="AU175" i="7"/>
  <c r="AU172" i="7"/>
  <c r="AU167" i="7"/>
  <c r="AU164" i="7"/>
  <c r="AU159" i="7"/>
  <c r="AU156" i="7"/>
  <c r="AU151" i="7"/>
  <c r="AU150" i="7"/>
  <c r="AU97" i="3"/>
  <c r="AR95" i="3"/>
  <c r="Q101" i="11"/>
  <c r="N99" i="11"/>
  <c r="P98" i="10"/>
  <c r="M96" i="10"/>
  <c r="AT97" i="3"/>
  <c r="AQ95" i="3"/>
  <c r="AT100" i="7"/>
  <c r="AQ98" i="7"/>
  <c r="AS100" i="7"/>
  <c r="AL98" i="7"/>
  <c r="AV204" i="7"/>
  <c r="AV199" i="7"/>
  <c r="AV196" i="7"/>
  <c r="AV191" i="7"/>
  <c r="AV188" i="7"/>
  <c r="AV198" i="7"/>
  <c r="AV197" i="7"/>
  <c r="AV190" i="7"/>
  <c r="AV189" i="7"/>
  <c r="AV203" i="7"/>
  <c r="AV200" i="7"/>
  <c r="AV195" i="7"/>
  <c r="AV192" i="7"/>
  <c r="AV205" i="7"/>
  <c r="AV202" i="7"/>
  <c r="AV201" i="7"/>
  <c r="AV183" i="7"/>
  <c r="AV180" i="7"/>
  <c r="AV175" i="7"/>
  <c r="AV172" i="7"/>
  <c r="AV167" i="7"/>
  <c r="AV164" i="7"/>
  <c r="AV159" i="7"/>
  <c r="AV156" i="7"/>
  <c r="AV194" i="7"/>
  <c r="AV182" i="7"/>
  <c r="AV181" i="7"/>
  <c r="AV174" i="7"/>
  <c r="AV173" i="7"/>
  <c r="AV166" i="7"/>
  <c r="AV165" i="7"/>
  <c r="AV158" i="7"/>
  <c r="AV157" i="7"/>
  <c r="AV187" i="7"/>
  <c r="AV184" i="7"/>
  <c r="AV179" i="7"/>
  <c r="AV176" i="7"/>
  <c r="AV171" i="7"/>
  <c r="AV168" i="7"/>
  <c r="AV163" i="7"/>
  <c r="AV160" i="7"/>
  <c r="AV155" i="7"/>
  <c r="AV152" i="7"/>
  <c r="AV193" i="7"/>
  <c r="AV186" i="7"/>
  <c r="AV185" i="7"/>
  <c r="AV178" i="7"/>
  <c r="AV177" i="7"/>
  <c r="AV170" i="7"/>
  <c r="AV169" i="7"/>
  <c r="AV162" i="7"/>
  <c r="AV161" i="7"/>
  <c r="AV154" i="7"/>
  <c r="AV153" i="7"/>
  <c r="AV151" i="7"/>
  <c r="S202" i="11"/>
  <c r="S204" i="11"/>
  <c r="S203" i="11"/>
  <c r="S205" i="11"/>
  <c r="S198" i="11"/>
  <c r="S193" i="11"/>
  <c r="S190" i="11"/>
  <c r="S185" i="11"/>
  <c r="S182" i="11"/>
  <c r="S177" i="11"/>
  <c r="S191" i="11"/>
  <c r="S184" i="11"/>
  <c r="S183" i="11"/>
  <c r="S200" i="11"/>
  <c r="S199" i="11"/>
  <c r="S197" i="11"/>
  <c r="S194" i="11"/>
  <c r="S189" i="11"/>
  <c r="S186" i="11"/>
  <c r="S201" i="11"/>
  <c r="S196" i="11"/>
  <c r="S195" i="11"/>
  <c r="S188" i="11"/>
  <c r="S187" i="11"/>
  <c r="S173" i="11"/>
  <c r="S169" i="11"/>
  <c r="S164" i="11"/>
  <c r="S163" i="11"/>
  <c r="S156" i="11"/>
  <c r="S155" i="11"/>
  <c r="S148" i="11"/>
  <c r="S147" i="11"/>
  <c r="S180" i="11"/>
  <c r="S172" i="11"/>
  <c r="S171" i="11"/>
  <c r="S166" i="11"/>
  <c r="S161" i="11"/>
  <c r="S158" i="11"/>
  <c r="S153" i="11"/>
  <c r="S181" i="11"/>
  <c r="S174" i="11"/>
  <c r="S168" i="11"/>
  <c r="S167" i="11"/>
  <c r="S160" i="11"/>
  <c r="S159" i="11"/>
  <c r="S179" i="11"/>
  <c r="S178" i="11"/>
  <c r="S176" i="11"/>
  <c r="S175" i="11"/>
  <c r="S165" i="11"/>
  <c r="S162" i="11"/>
  <c r="S140" i="11"/>
  <c r="S139" i="11"/>
  <c r="S138" i="11"/>
  <c r="S133" i="11"/>
  <c r="S130" i="11"/>
  <c r="S125" i="11"/>
  <c r="S192" i="11"/>
  <c r="S157" i="11"/>
  <c r="S146" i="11"/>
  <c r="S145" i="11"/>
  <c r="S142" i="11"/>
  <c r="S132" i="11"/>
  <c r="S131" i="11"/>
  <c r="S124" i="11"/>
  <c r="S123" i="11"/>
  <c r="S152" i="11"/>
  <c r="S149" i="11"/>
  <c r="S144" i="11"/>
  <c r="S143" i="11"/>
  <c r="S137" i="11"/>
  <c r="S136" i="11"/>
  <c r="S134" i="11"/>
  <c r="S129" i="11"/>
  <c r="S126" i="11"/>
  <c r="S170" i="11"/>
  <c r="S154" i="11"/>
  <c r="S151" i="11"/>
  <c r="S150" i="11"/>
  <c r="S141" i="11"/>
  <c r="S135" i="11"/>
  <c r="S128" i="11"/>
  <c r="S127" i="11"/>
  <c r="S122" i="11"/>
  <c r="P205" i="11" l="1"/>
  <c r="P201" i="11"/>
  <c r="P200" i="11"/>
  <c r="P199" i="11"/>
  <c r="P202" i="11"/>
  <c r="P204" i="11"/>
  <c r="P203" i="11"/>
  <c r="P196" i="11"/>
  <c r="P195" i="11"/>
  <c r="P188" i="11"/>
  <c r="P187" i="11"/>
  <c r="P180" i="11"/>
  <c r="P179" i="11"/>
  <c r="P198" i="11"/>
  <c r="P193" i="11"/>
  <c r="P190" i="11"/>
  <c r="P185" i="11"/>
  <c r="P182" i="11"/>
  <c r="P191" i="11"/>
  <c r="P197" i="11"/>
  <c r="P194" i="11"/>
  <c r="P189" i="11"/>
  <c r="P186" i="11"/>
  <c r="P184" i="11"/>
  <c r="P177" i="11"/>
  <c r="P176" i="11"/>
  <c r="P175" i="11"/>
  <c r="P165" i="11"/>
  <c r="P162" i="11"/>
  <c r="P157" i="11"/>
  <c r="P154" i="11"/>
  <c r="P149" i="11"/>
  <c r="P146" i="11"/>
  <c r="P183" i="11"/>
  <c r="P181" i="11"/>
  <c r="P178" i="11"/>
  <c r="P173" i="11"/>
  <c r="P169" i="11"/>
  <c r="P164" i="11"/>
  <c r="P163" i="11"/>
  <c r="P156" i="11"/>
  <c r="P155" i="11"/>
  <c r="P172" i="11"/>
  <c r="P171" i="11"/>
  <c r="P166" i="11"/>
  <c r="P161" i="11"/>
  <c r="P174" i="11"/>
  <c r="P168" i="11"/>
  <c r="P167" i="11"/>
  <c r="P160" i="11"/>
  <c r="P159" i="11"/>
  <c r="P158" i="11"/>
  <c r="P141" i="11"/>
  <c r="P135" i="11"/>
  <c r="P128" i="11"/>
  <c r="P127" i="11"/>
  <c r="P120" i="11"/>
  <c r="P170" i="11"/>
  <c r="P152" i="11"/>
  <c r="P150" i="11"/>
  <c r="P148" i="11"/>
  <c r="P140" i="11"/>
  <c r="P139" i="11"/>
  <c r="P138" i="11"/>
  <c r="P133" i="11"/>
  <c r="P130" i="11"/>
  <c r="P125" i="11"/>
  <c r="P122" i="11"/>
  <c r="P192" i="11"/>
  <c r="P151" i="11"/>
  <c r="P147" i="11"/>
  <c r="P142" i="11"/>
  <c r="P132" i="11"/>
  <c r="P131" i="11"/>
  <c r="P124" i="11"/>
  <c r="P123" i="11"/>
  <c r="P153" i="11"/>
  <c r="P145" i="11"/>
  <c r="P144" i="11"/>
  <c r="P143" i="11"/>
  <c r="P137" i="11"/>
  <c r="P136" i="11"/>
  <c r="P134" i="11"/>
  <c r="P129" i="11"/>
  <c r="P126" i="11"/>
  <c r="P121" i="11"/>
  <c r="P119" i="11"/>
  <c r="AS205" i="7"/>
  <c r="AS202" i="7"/>
  <c r="AS201" i="7"/>
  <c r="AS194" i="7"/>
  <c r="AS193" i="7"/>
  <c r="AS204" i="7"/>
  <c r="AS199" i="7"/>
  <c r="AS196" i="7"/>
  <c r="AS191" i="7"/>
  <c r="AS188" i="7"/>
  <c r="AS198" i="7"/>
  <c r="AS197" i="7"/>
  <c r="AS190" i="7"/>
  <c r="AS189" i="7"/>
  <c r="AS203" i="7"/>
  <c r="AS200" i="7"/>
  <c r="AS192" i="7"/>
  <c r="AS186" i="7"/>
  <c r="AS185" i="7"/>
  <c r="AS178" i="7"/>
  <c r="AS177" i="7"/>
  <c r="AS170" i="7"/>
  <c r="AS169" i="7"/>
  <c r="AS162" i="7"/>
  <c r="AS161" i="7"/>
  <c r="AS154" i="7"/>
  <c r="AS153" i="7"/>
  <c r="AS183" i="7"/>
  <c r="AS180" i="7"/>
  <c r="AS175" i="7"/>
  <c r="AS172" i="7"/>
  <c r="AS167" i="7"/>
  <c r="AS164" i="7"/>
  <c r="AS159" i="7"/>
  <c r="AS156" i="7"/>
  <c r="AS151" i="7"/>
  <c r="AS195" i="7"/>
  <c r="AS182" i="7"/>
  <c r="AS181" i="7"/>
  <c r="AS174" i="7"/>
  <c r="AS173" i="7"/>
  <c r="AS166" i="7"/>
  <c r="AS165" i="7"/>
  <c r="AS158" i="7"/>
  <c r="AS157" i="7"/>
  <c r="AS150" i="7"/>
  <c r="AS149" i="7"/>
  <c r="AS187" i="7"/>
  <c r="AS184" i="7"/>
  <c r="AS179" i="7"/>
  <c r="AS176" i="7"/>
  <c r="AS171" i="7"/>
  <c r="AS168" i="7"/>
  <c r="AS163" i="7"/>
  <c r="AS160" i="7"/>
  <c r="AS155" i="7"/>
  <c r="AS152" i="7"/>
  <c r="AS148" i="7"/>
  <c r="AS97" i="3"/>
  <c r="AP95" i="3"/>
  <c r="Q204" i="11"/>
  <c r="Q203" i="11"/>
  <c r="Q205" i="11"/>
  <c r="Q201" i="11"/>
  <c r="Q200" i="11"/>
  <c r="Q199" i="11"/>
  <c r="Q197" i="11"/>
  <c r="Q194" i="11"/>
  <c r="Q189" i="11"/>
  <c r="Q186" i="11"/>
  <c r="Q181" i="11"/>
  <c r="Q178" i="11"/>
  <c r="Q202" i="11"/>
  <c r="Q196" i="11"/>
  <c r="Q195" i="11"/>
  <c r="Q188" i="11"/>
  <c r="Q187" i="11"/>
  <c r="Q180" i="11"/>
  <c r="Q179" i="11"/>
  <c r="Q198" i="11"/>
  <c r="Q193" i="11"/>
  <c r="Q190" i="11"/>
  <c r="Q185" i="11"/>
  <c r="Q191" i="11"/>
  <c r="Q174" i="11"/>
  <c r="Q168" i="11"/>
  <c r="Q167" i="11"/>
  <c r="Q160" i="11"/>
  <c r="Q159" i="11"/>
  <c r="Q152" i="11"/>
  <c r="Q151" i="11"/>
  <c r="Q184" i="11"/>
  <c r="Q182" i="11"/>
  <c r="Q177" i="11"/>
  <c r="Q176" i="11"/>
  <c r="Q175" i="11"/>
  <c r="Q165" i="11"/>
  <c r="Q162" i="11"/>
  <c r="Q157" i="11"/>
  <c r="Q154" i="11"/>
  <c r="Q183" i="11"/>
  <c r="Q173" i="11"/>
  <c r="Q169" i="11"/>
  <c r="Q164" i="11"/>
  <c r="Q163" i="11"/>
  <c r="Q172" i="11"/>
  <c r="Q171" i="11"/>
  <c r="Q166" i="11"/>
  <c r="Q161" i="11"/>
  <c r="Q155" i="11"/>
  <c r="Q153" i="11"/>
  <c r="Q149" i="11"/>
  <c r="Q145" i="11"/>
  <c r="Q144" i="11"/>
  <c r="Q143" i="11"/>
  <c r="Q137" i="11"/>
  <c r="Q136" i="11"/>
  <c r="Q134" i="11"/>
  <c r="Q129" i="11"/>
  <c r="Q126" i="11"/>
  <c r="Q121" i="11"/>
  <c r="Q170" i="11"/>
  <c r="Q158" i="11"/>
  <c r="Q141" i="11"/>
  <c r="Q135" i="11"/>
  <c r="Q128" i="11"/>
  <c r="Q127" i="11"/>
  <c r="Q156" i="11"/>
  <c r="Q150" i="11"/>
  <c r="Q148" i="11"/>
  <c r="Q140" i="11"/>
  <c r="Q139" i="11"/>
  <c r="Q138" i="11"/>
  <c r="Q133" i="11"/>
  <c r="Q130" i="11"/>
  <c r="Q125" i="11"/>
  <c r="Q122" i="11"/>
  <c r="Q192" i="11"/>
  <c r="Q147" i="11"/>
  <c r="Q146" i="11"/>
  <c r="Q142" i="11"/>
  <c r="Q132" i="11"/>
  <c r="Q131" i="11"/>
  <c r="Q124" i="11"/>
  <c r="Q123" i="11"/>
  <c r="Q120" i="11"/>
  <c r="N98" i="10"/>
  <c r="K96" i="10"/>
  <c r="O98" i="10"/>
  <c r="L96" i="10"/>
  <c r="AR100" i="7"/>
  <c r="AO98" i="7"/>
  <c r="AQ100" i="7"/>
  <c r="AJ98" i="7"/>
  <c r="AT203" i="7"/>
  <c r="AT200" i="7"/>
  <c r="AT195" i="7"/>
  <c r="AT192" i="7"/>
  <c r="AT205" i="7"/>
  <c r="AT202" i="7"/>
  <c r="AT201" i="7"/>
  <c r="AT194" i="7"/>
  <c r="AT193" i="7"/>
  <c r="AT204" i="7"/>
  <c r="AT199" i="7"/>
  <c r="AT196" i="7"/>
  <c r="AT191" i="7"/>
  <c r="AT188" i="7"/>
  <c r="AT187" i="7"/>
  <c r="AT184" i="7"/>
  <c r="AT179" i="7"/>
  <c r="AT176" i="7"/>
  <c r="AT171" i="7"/>
  <c r="AT168" i="7"/>
  <c r="AT163" i="7"/>
  <c r="AT160" i="7"/>
  <c r="AT155" i="7"/>
  <c r="AT152" i="7"/>
  <c r="AT186" i="7"/>
  <c r="AT185" i="7"/>
  <c r="AT178" i="7"/>
  <c r="AT177" i="7"/>
  <c r="AT170" i="7"/>
  <c r="AT169" i="7"/>
  <c r="AT162" i="7"/>
  <c r="AT161" i="7"/>
  <c r="AT154" i="7"/>
  <c r="AT153" i="7"/>
  <c r="AT197" i="7"/>
  <c r="AT190" i="7"/>
  <c r="AT183" i="7"/>
  <c r="AT180" i="7"/>
  <c r="AT175" i="7"/>
  <c r="AT172" i="7"/>
  <c r="AT167" i="7"/>
  <c r="AT164" i="7"/>
  <c r="AT159" i="7"/>
  <c r="AT156" i="7"/>
  <c r="AT151" i="7"/>
  <c r="AT198" i="7"/>
  <c r="AT189" i="7"/>
  <c r="AT182" i="7"/>
  <c r="AT181" i="7"/>
  <c r="AT174" i="7"/>
  <c r="AT173" i="7"/>
  <c r="AT166" i="7"/>
  <c r="AT165" i="7"/>
  <c r="AT158" i="7"/>
  <c r="AT157" i="7"/>
  <c r="AT150" i="7"/>
  <c r="AT149" i="7"/>
  <c r="AR97" i="3"/>
  <c r="AO95" i="3"/>
  <c r="O101" i="11"/>
  <c r="L99" i="11"/>
  <c r="N101" i="11"/>
  <c r="K99" i="11"/>
  <c r="N202" i="11" l="1"/>
  <c r="N204" i="11"/>
  <c r="N203" i="11"/>
  <c r="N205" i="11"/>
  <c r="N201" i="11"/>
  <c r="N191" i="11"/>
  <c r="N184" i="11"/>
  <c r="N183" i="11"/>
  <c r="N197" i="11"/>
  <c r="N194" i="11"/>
  <c r="N189" i="11"/>
  <c r="N186" i="11"/>
  <c r="N181" i="11"/>
  <c r="N200" i="11"/>
  <c r="N199" i="11"/>
  <c r="N196" i="11"/>
  <c r="N195" i="11"/>
  <c r="N188" i="11"/>
  <c r="N187" i="11"/>
  <c r="N198" i="11"/>
  <c r="N193" i="11"/>
  <c r="N190" i="11"/>
  <c r="N182" i="11"/>
  <c r="N179" i="11"/>
  <c r="N172" i="11"/>
  <c r="N171" i="11"/>
  <c r="N166" i="11"/>
  <c r="N161" i="11"/>
  <c r="N158" i="11"/>
  <c r="N153" i="11"/>
  <c r="N150" i="11"/>
  <c r="N145" i="11"/>
  <c r="N174" i="11"/>
  <c r="N168" i="11"/>
  <c r="N167" i="11"/>
  <c r="N160" i="11"/>
  <c r="N159" i="11"/>
  <c r="N152" i="11"/>
  <c r="N151" i="11"/>
  <c r="N185" i="11"/>
  <c r="N180" i="11"/>
  <c r="N176" i="11"/>
  <c r="N175" i="11"/>
  <c r="N165" i="11"/>
  <c r="N162" i="11"/>
  <c r="N178" i="11"/>
  <c r="N177" i="11"/>
  <c r="N173" i="11"/>
  <c r="N169" i="11"/>
  <c r="N164" i="11"/>
  <c r="N163" i="11"/>
  <c r="N154" i="11"/>
  <c r="N148" i="11"/>
  <c r="N142" i="11"/>
  <c r="N132" i="11"/>
  <c r="N131" i="11"/>
  <c r="N124" i="11"/>
  <c r="N123" i="11"/>
  <c r="N170" i="11"/>
  <c r="N156" i="11"/>
  <c r="N147" i="11"/>
  <c r="N146" i="11"/>
  <c r="N144" i="11"/>
  <c r="N143" i="11"/>
  <c r="N137" i="11"/>
  <c r="N136" i="11"/>
  <c r="N134" i="11"/>
  <c r="N129" i="11"/>
  <c r="N126" i="11"/>
  <c r="N121" i="11"/>
  <c r="N118" i="11"/>
  <c r="N192" i="11"/>
  <c r="N157" i="11"/>
  <c r="N149" i="11"/>
  <c r="N141" i="11"/>
  <c r="N135" i="11"/>
  <c r="N128" i="11"/>
  <c r="N127" i="11"/>
  <c r="N120" i="11"/>
  <c r="N119" i="11"/>
  <c r="N155" i="11"/>
  <c r="N140" i="11"/>
  <c r="N139" i="11"/>
  <c r="N138" i="11"/>
  <c r="N133" i="11"/>
  <c r="N130" i="11"/>
  <c r="N125" i="11"/>
  <c r="N122" i="11"/>
  <c r="N117" i="11"/>
  <c r="AQ198" i="7"/>
  <c r="AQ197" i="7"/>
  <c r="AQ190" i="7"/>
  <c r="AQ189" i="7"/>
  <c r="AQ203" i="7"/>
  <c r="AQ200" i="7"/>
  <c r="AQ195" i="7"/>
  <c r="AQ192" i="7"/>
  <c r="AQ205" i="7"/>
  <c r="AQ202" i="7"/>
  <c r="AQ201" i="7"/>
  <c r="AQ194" i="7"/>
  <c r="AQ193" i="7"/>
  <c r="AQ204" i="7"/>
  <c r="AQ191" i="7"/>
  <c r="AQ182" i="7"/>
  <c r="AQ181" i="7"/>
  <c r="AQ174" i="7"/>
  <c r="AQ173" i="7"/>
  <c r="AQ166" i="7"/>
  <c r="AQ165" i="7"/>
  <c r="AQ158" i="7"/>
  <c r="AQ157" i="7"/>
  <c r="AQ150" i="7"/>
  <c r="AQ149" i="7"/>
  <c r="AQ187" i="7"/>
  <c r="AQ184" i="7"/>
  <c r="AQ179" i="7"/>
  <c r="AQ176" i="7"/>
  <c r="AQ171" i="7"/>
  <c r="AQ168" i="7"/>
  <c r="AQ163" i="7"/>
  <c r="AQ160" i="7"/>
  <c r="AQ155" i="7"/>
  <c r="AQ152" i="7"/>
  <c r="AQ147" i="7"/>
  <c r="AQ188" i="7"/>
  <c r="AQ186" i="7"/>
  <c r="AQ185" i="7"/>
  <c r="AQ178" i="7"/>
  <c r="AQ177" i="7"/>
  <c r="AQ170" i="7"/>
  <c r="AQ169" i="7"/>
  <c r="AQ162" i="7"/>
  <c r="AQ161" i="7"/>
  <c r="AQ154" i="7"/>
  <c r="AQ153" i="7"/>
  <c r="AQ199" i="7"/>
  <c r="AQ196" i="7"/>
  <c r="AQ183" i="7"/>
  <c r="AQ180" i="7"/>
  <c r="AQ175" i="7"/>
  <c r="AQ172" i="7"/>
  <c r="AQ167" i="7"/>
  <c r="AQ164" i="7"/>
  <c r="AQ159" i="7"/>
  <c r="AQ156" i="7"/>
  <c r="AQ151" i="7"/>
  <c r="AQ148" i="7"/>
  <c r="AQ146" i="7"/>
  <c r="M101" i="11"/>
  <c r="J99" i="11"/>
  <c r="AP100" i="7"/>
  <c r="AM98" i="7"/>
  <c r="AO100" i="7"/>
  <c r="L98" i="10"/>
  <c r="I96" i="10"/>
  <c r="AQ97" i="3"/>
  <c r="AN95" i="3"/>
  <c r="O202" i="11"/>
  <c r="O204" i="11"/>
  <c r="O203" i="11"/>
  <c r="O205" i="11"/>
  <c r="O198" i="11"/>
  <c r="O193" i="11"/>
  <c r="O190" i="11"/>
  <c r="O185" i="11"/>
  <c r="O182" i="11"/>
  <c r="O177" i="11"/>
  <c r="O191" i="11"/>
  <c r="O184" i="11"/>
  <c r="O183" i="11"/>
  <c r="O201" i="11"/>
  <c r="O197" i="11"/>
  <c r="O194" i="11"/>
  <c r="O189" i="11"/>
  <c r="O186" i="11"/>
  <c r="O200" i="11"/>
  <c r="O199" i="11"/>
  <c r="O196" i="11"/>
  <c r="O195" i="11"/>
  <c r="O188" i="11"/>
  <c r="O187" i="11"/>
  <c r="O181" i="11"/>
  <c r="O178" i="11"/>
  <c r="O173" i="11"/>
  <c r="O169" i="11"/>
  <c r="O164" i="11"/>
  <c r="O163" i="11"/>
  <c r="O156" i="11"/>
  <c r="O155" i="11"/>
  <c r="O148" i="11"/>
  <c r="O147" i="11"/>
  <c r="O179" i="11"/>
  <c r="O172" i="11"/>
  <c r="O171" i="11"/>
  <c r="O166" i="11"/>
  <c r="O161" i="11"/>
  <c r="O158" i="11"/>
  <c r="O153" i="11"/>
  <c r="O174" i="11"/>
  <c r="O168" i="11"/>
  <c r="O167" i="11"/>
  <c r="O160" i="11"/>
  <c r="O159" i="11"/>
  <c r="O180" i="11"/>
  <c r="O176" i="11"/>
  <c r="O175" i="11"/>
  <c r="O165" i="11"/>
  <c r="O162" i="11"/>
  <c r="O152" i="11"/>
  <c r="O150" i="11"/>
  <c r="O140" i="11"/>
  <c r="O139" i="11"/>
  <c r="O138" i="11"/>
  <c r="O133" i="11"/>
  <c r="O130" i="11"/>
  <c r="O125" i="11"/>
  <c r="O122" i="11"/>
  <c r="O154" i="11"/>
  <c r="O151" i="11"/>
  <c r="O142" i="11"/>
  <c r="O132" i="11"/>
  <c r="O131" i="11"/>
  <c r="O124" i="11"/>
  <c r="O123" i="11"/>
  <c r="O146" i="11"/>
  <c r="O145" i="11"/>
  <c r="O144" i="11"/>
  <c r="O143" i="11"/>
  <c r="O137" i="11"/>
  <c r="O136" i="11"/>
  <c r="O134" i="11"/>
  <c r="O129" i="11"/>
  <c r="O126" i="11"/>
  <c r="O121" i="11"/>
  <c r="O170" i="11"/>
  <c r="O157" i="11"/>
  <c r="O149" i="11"/>
  <c r="O141" i="11"/>
  <c r="O135" i="11"/>
  <c r="O128" i="11"/>
  <c r="O127" i="11"/>
  <c r="O120" i="11"/>
  <c r="O119" i="11"/>
  <c r="O192" i="11"/>
  <c r="O118" i="11"/>
  <c r="AR204" i="7"/>
  <c r="AR199" i="7"/>
  <c r="AR196" i="7"/>
  <c r="AR191" i="7"/>
  <c r="AR188" i="7"/>
  <c r="AR198" i="7"/>
  <c r="AR197" i="7"/>
  <c r="AR190" i="7"/>
  <c r="AR189" i="7"/>
  <c r="AR203" i="7"/>
  <c r="AR200" i="7"/>
  <c r="AR195" i="7"/>
  <c r="AR192" i="7"/>
  <c r="AR205" i="7"/>
  <c r="AR202" i="7"/>
  <c r="AR201" i="7"/>
  <c r="AR194" i="7"/>
  <c r="AR183" i="7"/>
  <c r="AR180" i="7"/>
  <c r="AR175" i="7"/>
  <c r="AR172" i="7"/>
  <c r="AR167" i="7"/>
  <c r="AR164" i="7"/>
  <c r="AR159" i="7"/>
  <c r="AR156" i="7"/>
  <c r="AR151" i="7"/>
  <c r="AR148" i="7"/>
  <c r="AR182" i="7"/>
  <c r="AR181" i="7"/>
  <c r="AR174" i="7"/>
  <c r="AR173" i="7"/>
  <c r="AR166" i="7"/>
  <c r="AR165" i="7"/>
  <c r="AR158" i="7"/>
  <c r="AR157" i="7"/>
  <c r="AR150" i="7"/>
  <c r="AR149" i="7"/>
  <c r="AR193" i="7"/>
  <c r="AR187" i="7"/>
  <c r="AR184" i="7"/>
  <c r="AR179" i="7"/>
  <c r="AR176" i="7"/>
  <c r="AR171" i="7"/>
  <c r="AR168" i="7"/>
  <c r="AR163" i="7"/>
  <c r="AR160" i="7"/>
  <c r="AR155" i="7"/>
  <c r="AR152" i="7"/>
  <c r="AR186" i="7"/>
  <c r="AR185" i="7"/>
  <c r="AR178" i="7"/>
  <c r="AR177" i="7"/>
  <c r="AR170" i="7"/>
  <c r="AR169" i="7"/>
  <c r="AR162" i="7"/>
  <c r="AR161" i="7"/>
  <c r="AR154" i="7"/>
  <c r="AR153" i="7"/>
  <c r="AR147" i="7"/>
  <c r="AH98" i="7"/>
  <c r="L101" i="11"/>
  <c r="I99" i="11"/>
  <c r="AP97" i="3"/>
  <c r="AM95" i="3"/>
  <c r="M98" i="10"/>
  <c r="J96" i="10"/>
  <c r="AP203" i="7" l="1"/>
  <c r="AP200" i="7"/>
  <c r="AP195" i="7"/>
  <c r="AP192" i="7"/>
  <c r="AP205" i="7"/>
  <c r="AP202" i="7"/>
  <c r="AP201" i="7"/>
  <c r="AP194" i="7"/>
  <c r="AP193" i="7"/>
  <c r="AP204" i="7"/>
  <c r="AP199" i="7"/>
  <c r="AP196" i="7"/>
  <c r="AP191" i="7"/>
  <c r="AP188" i="7"/>
  <c r="AP187" i="7"/>
  <c r="AP184" i="7"/>
  <c r="AP179" i="7"/>
  <c r="AP176" i="7"/>
  <c r="AP171" i="7"/>
  <c r="AP168" i="7"/>
  <c r="AP163" i="7"/>
  <c r="AP160" i="7"/>
  <c r="AP155" i="7"/>
  <c r="AP152" i="7"/>
  <c r="AP147" i="7"/>
  <c r="AP197" i="7"/>
  <c r="AP190" i="7"/>
  <c r="AP186" i="7"/>
  <c r="AP185" i="7"/>
  <c r="AP178" i="7"/>
  <c r="AP177" i="7"/>
  <c r="AP170" i="7"/>
  <c r="AP169" i="7"/>
  <c r="AP162" i="7"/>
  <c r="AP161" i="7"/>
  <c r="AP154" i="7"/>
  <c r="AP153" i="7"/>
  <c r="AP146" i="7"/>
  <c r="AP198" i="7"/>
  <c r="AP189" i="7"/>
  <c r="AP183" i="7"/>
  <c r="AP180" i="7"/>
  <c r="AP175" i="7"/>
  <c r="AP172" i="7"/>
  <c r="AP167" i="7"/>
  <c r="AP164" i="7"/>
  <c r="AP159" i="7"/>
  <c r="AP156" i="7"/>
  <c r="AP151" i="7"/>
  <c r="AP148" i="7"/>
  <c r="AP182" i="7"/>
  <c r="AP181" i="7"/>
  <c r="AP174" i="7"/>
  <c r="AP173" i="7"/>
  <c r="AP166" i="7"/>
  <c r="AP165" i="7"/>
  <c r="AP158" i="7"/>
  <c r="AP157" i="7"/>
  <c r="AP150" i="7"/>
  <c r="AP149" i="7"/>
  <c r="AP145" i="7"/>
  <c r="AF98" i="7"/>
  <c r="K101" i="11"/>
  <c r="H99" i="11"/>
  <c r="AO205" i="7"/>
  <c r="AO202" i="7"/>
  <c r="AO201" i="7"/>
  <c r="AO194" i="7"/>
  <c r="AO193" i="7"/>
  <c r="AO204" i="7"/>
  <c r="AO199" i="7"/>
  <c r="AO196" i="7"/>
  <c r="AO191" i="7"/>
  <c r="AO188" i="7"/>
  <c r="AO198" i="7"/>
  <c r="AO197" i="7"/>
  <c r="AO190" i="7"/>
  <c r="AO189" i="7"/>
  <c r="AO203" i="7"/>
  <c r="AO200" i="7"/>
  <c r="AO186" i="7"/>
  <c r="AO185" i="7"/>
  <c r="AO178" i="7"/>
  <c r="AO177" i="7"/>
  <c r="AO170" i="7"/>
  <c r="AO169" i="7"/>
  <c r="AO162" i="7"/>
  <c r="AO161" i="7"/>
  <c r="AO154" i="7"/>
  <c r="AO153" i="7"/>
  <c r="AO146" i="7"/>
  <c r="AO145" i="7"/>
  <c r="AO195" i="7"/>
  <c r="AO183" i="7"/>
  <c r="AO180" i="7"/>
  <c r="AO175" i="7"/>
  <c r="AO172" i="7"/>
  <c r="AO167" i="7"/>
  <c r="AO164" i="7"/>
  <c r="AO159" i="7"/>
  <c r="AO156" i="7"/>
  <c r="AO151" i="7"/>
  <c r="AO148" i="7"/>
  <c r="AO182" i="7"/>
  <c r="AO181" i="7"/>
  <c r="AO174" i="7"/>
  <c r="AO173" i="7"/>
  <c r="AO166" i="7"/>
  <c r="AO165" i="7"/>
  <c r="AO158" i="7"/>
  <c r="AO157" i="7"/>
  <c r="AO150" i="7"/>
  <c r="AO149" i="7"/>
  <c r="AO192" i="7"/>
  <c r="AO187" i="7"/>
  <c r="AO184" i="7"/>
  <c r="AO179" i="7"/>
  <c r="AO176" i="7"/>
  <c r="AO171" i="7"/>
  <c r="AO168" i="7"/>
  <c r="AO163" i="7"/>
  <c r="AO160" i="7"/>
  <c r="AO155" i="7"/>
  <c r="AO152" i="7"/>
  <c r="AO147" i="7"/>
  <c r="AO144" i="7"/>
  <c r="L205" i="11"/>
  <c r="L201" i="11"/>
  <c r="L200" i="11"/>
  <c r="L199" i="11"/>
  <c r="L202" i="11"/>
  <c r="L204" i="11"/>
  <c r="L196" i="11"/>
  <c r="L195" i="11"/>
  <c r="L188" i="11"/>
  <c r="L187" i="11"/>
  <c r="L180" i="11"/>
  <c r="L179" i="11"/>
  <c r="L198" i="11"/>
  <c r="L193" i="11"/>
  <c r="L190" i="11"/>
  <c r="L185" i="11"/>
  <c r="L182" i="11"/>
  <c r="L191" i="11"/>
  <c r="L184" i="11"/>
  <c r="L203" i="11"/>
  <c r="L197" i="11"/>
  <c r="L194" i="11"/>
  <c r="L189" i="11"/>
  <c r="L186" i="11"/>
  <c r="L176" i="11"/>
  <c r="L175" i="11"/>
  <c r="L165" i="11"/>
  <c r="L162" i="11"/>
  <c r="L157" i="11"/>
  <c r="L154" i="11"/>
  <c r="L149" i="11"/>
  <c r="L146" i="11"/>
  <c r="L177" i="11"/>
  <c r="L173" i="11"/>
  <c r="L169" i="11"/>
  <c r="L164" i="11"/>
  <c r="L163" i="11"/>
  <c r="L156" i="11"/>
  <c r="L155" i="11"/>
  <c r="L178" i="11"/>
  <c r="L172" i="11"/>
  <c r="L171" i="11"/>
  <c r="L166" i="11"/>
  <c r="L161" i="11"/>
  <c r="L183" i="11"/>
  <c r="L181" i="11"/>
  <c r="L174" i="11"/>
  <c r="L168" i="11"/>
  <c r="L167" i="11"/>
  <c r="L160" i="11"/>
  <c r="L151" i="11"/>
  <c r="L145" i="11"/>
  <c r="L141" i="11"/>
  <c r="L135" i="11"/>
  <c r="L128" i="11"/>
  <c r="L127" i="11"/>
  <c r="L120" i="11"/>
  <c r="L119" i="11"/>
  <c r="L170" i="11"/>
  <c r="L153" i="11"/>
  <c r="L140" i="11"/>
  <c r="L139" i="11"/>
  <c r="L138" i="11"/>
  <c r="L133" i="11"/>
  <c r="L130" i="11"/>
  <c r="L125" i="11"/>
  <c r="L122" i="11"/>
  <c r="L117" i="11"/>
  <c r="L192" i="11"/>
  <c r="L158" i="11"/>
  <c r="L150" i="11"/>
  <c r="L148" i="11"/>
  <c r="L142" i="11"/>
  <c r="L132" i="11"/>
  <c r="L131" i="11"/>
  <c r="L124" i="11"/>
  <c r="L123" i="11"/>
  <c r="L116" i="11"/>
  <c r="L159" i="11"/>
  <c r="L152" i="11"/>
  <c r="L147" i="11"/>
  <c r="L144" i="11"/>
  <c r="L143" i="11"/>
  <c r="L137" i="11"/>
  <c r="L136" i="11"/>
  <c r="L134" i="11"/>
  <c r="L129" i="11"/>
  <c r="L126" i="11"/>
  <c r="L121" i="11"/>
  <c r="L118" i="11"/>
  <c r="L115" i="11"/>
  <c r="J98" i="10"/>
  <c r="G96" i="10"/>
  <c r="AN97" i="3"/>
  <c r="AK95" i="3"/>
  <c r="AO97" i="3"/>
  <c r="AL95" i="3"/>
  <c r="M204" i="11"/>
  <c r="M203" i="11"/>
  <c r="M205" i="11"/>
  <c r="M201" i="11"/>
  <c r="M202" i="11"/>
  <c r="M197" i="11"/>
  <c r="M194" i="11"/>
  <c r="M189" i="11"/>
  <c r="M186" i="11"/>
  <c r="M181" i="11"/>
  <c r="M178" i="11"/>
  <c r="M200" i="11"/>
  <c r="M199" i="11"/>
  <c r="M196" i="11"/>
  <c r="M195" i="11"/>
  <c r="M188" i="11"/>
  <c r="M187" i="11"/>
  <c r="M180" i="11"/>
  <c r="M179" i="11"/>
  <c r="M198" i="11"/>
  <c r="M193" i="11"/>
  <c r="M190" i="11"/>
  <c r="M185" i="11"/>
  <c r="M191" i="11"/>
  <c r="M183" i="11"/>
  <c r="M174" i="11"/>
  <c r="M168" i="11"/>
  <c r="M167" i="11"/>
  <c r="M160" i="11"/>
  <c r="M159" i="11"/>
  <c r="M152" i="11"/>
  <c r="M151" i="11"/>
  <c r="M176" i="11"/>
  <c r="M175" i="11"/>
  <c r="M165" i="11"/>
  <c r="M162" i="11"/>
  <c r="M157" i="11"/>
  <c r="M154" i="11"/>
  <c r="M177" i="11"/>
  <c r="M173" i="11"/>
  <c r="M169" i="11"/>
  <c r="M164" i="11"/>
  <c r="M163" i="11"/>
  <c r="M184" i="11"/>
  <c r="M182" i="11"/>
  <c r="M172" i="11"/>
  <c r="M171" i="11"/>
  <c r="M166" i="11"/>
  <c r="M161" i="11"/>
  <c r="M156" i="11"/>
  <c r="M147" i="11"/>
  <c r="M146" i="11"/>
  <c r="M144" i="11"/>
  <c r="M143" i="11"/>
  <c r="M137" i="11"/>
  <c r="M136" i="11"/>
  <c r="M134" i="11"/>
  <c r="M129" i="11"/>
  <c r="M126" i="11"/>
  <c r="M121" i="11"/>
  <c r="M118" i="11"/>
  <c r="M149" i="11"/>
  <c r="M145" i="11"/>
  <c r="M141" i="11"/>
  <c r="M135" i="11"/>
  <c r="M128" i="11"/>
  <c r="M127" i="11"/>
  <c r="M120" i="11"/>
  <c r="M119" i="11"/>
  <c r="M155" i="11"/>
  <c r="M153" i="11"/>
  <c r="M140" i="11"/>
  <c r="M139" i="11"/>
  <c r="M138" i="11"/>
  <c r="M133" i="11"/>
  <c r="M130" i="11"/>
  <c r="M125" i="11"/>
  <c r="M122" i="11"/>
  <c r="M117" i="11"/>
  <c r="M170" i="11"/>
  <c r="M158" i="11"/>
  <c r="M150" i="11"/>
  <c r="M148" i="11"/>
  <c r="M142" i="11"/>
  <c r="M132" i="11"/>
  <c r="M131" i="11"/>
  <c r="M124" i="11"/>
  <c r="M123" i="11"/>
  <c r="M192" i="11"/>
  <c r="M116" i="11"/>
  <c r="K98" i="10"/>
  <c r="H96" i="10"/>
  <c r="J101" i="11"/>
  <c r="G99" i="11"/>
  <c r="AN100" i="7"/>
  <c r="AK98" i="7"/>
  <c r="AM100" i="7"/>
  <c r="AL100" i="7" l="1"/>
  <c r="AI98" i="7"/>
  <c r="AK100" i="7"/>
  <c r="H98" i="10"/>
  <c r="E96" i="10"/>
  <c r="K200" i="11"/>
  <c r="K202" i="11"/>
  <c r="K204" i="11"/>
  <c r="K203" i="11"/>
  <c r="K205" i="11"/>
  <c r="K199" i="11"/>
  <c r="K198" i="11"/>
  <c r="K193" i="11"/>
  <c r="K190" i="11"/>
  <c r="K185" i="11"/>
  <c r="K182" i="11"/>
  <c r="K177" i="11"/>
  <c r="K201" i="11"/>
  <c r="K191" i="11"/>
  <c r="K184" i="11"/>
  <c r="K183" i="11"/>
  <c r="K197" i="11"/>
  <c r="K194" i="11"/>
  <c r="K189" i="11"/>
  <c r="K186" i="11"/>
  <c r="K196" i="11"/>
  <c r="K195" i="11"/>
  <c r="K188" i="11"/>
  <c r="K187" i="11"/>
  <c r="K173" i="11"/>
  <c r="K169" i="11"/>
  <c r="K164" i="11"/>
  <c r="K163" i="11"/>
  <c r="K156" i="11"/>
  <c r="K155" i="11"/>
  <c r="K148" i="11"/>
  <c r="K147" i="11"/>
  <c r="K180" i="11"/>
  <c r="K178" i="11"/>
  <c r="K172" i="11"/>
  <c r="K171" i="11"/>
  <c r="K166" i="11"/>
  <c r="K161" i="11"/>
  <c r="K158" i="11"/>
  <c r="K153" i="11"/>
  <c r="K181" i="11"/>
  <c r="K174" i="11"/>
  <c r="K168" i="11"/>
  <c r="K167" i="11"/>
  <c r="K160" i="11"/>
  <c r="K159" i="11"/>
  <c r="K179" i="11"/>
  <c r="K176" i="11"/>
  <c r="K175" i="11"/>
  <c r="K165" i="11"/>
  <c r="K162" i="11"/>
  <c r="K149" i="11"/>
  <c r="K140" i="11"/>
  <c r="K139" i="11"/>
  <c r="K138" i="11"/>
  <c r="K133" i="11"/>
  <c r="K130" i="11"/>
  <c r="K125" i="11"/>
  <c r="K122" i="11"/>
  <c r="K117" i="11"/>
  <c r="K157" i="11"/>
  <c r="K150" i="11"/>
  <c r="K142" i="11"/>
  <c r="K132" i="11"/>
  <c r="K131" i="11"/>
  <c r="K124" i="11"/>
  <c r="K123" i="11"/>
  <c r="K116" i="11"/>
  <c r="K115" i="11"/>
  <c r="K152" i="11"/>
  <c r="K144" i="11"/>
  <c r="K143" i="11"/>
  <c r="K137" i="11"/>
  <c r="K136" i="11"/>
  <c r="K134" i="11"/>
  <c r="K129" i="11"/>
  <c r="K126" i="11"/>
  <c r="K121" i="11"/>
  <c r="K118" i="11"/>
  <c r="K170" i="11"/>
  <c r="K154" i="11"/>
  <c r="K151" i="11"/>
  <c r="K146" i="11"/>
  <c r="K145" i="11"/>
  <c r="K141" i="11"/>
  <c r="K135" i="11"/>
  <c r="K128" i="11"/>
  <c r="K127" i="11"/>
  <c r="K120" i="11"/>
  <c r="K119" i="11"/>
  <c r="K192" i="11"/>
  <c r="K114" i="11"/>
  <c r="AN204" i="7"/>
  <c r="AN199" i="7"/>
  <c r="AN196" i="7"/>
  <c r="AN191" i="7"/>
  <c r="AN188" i="7"/>
  <c r="AN198" i="7"/>
  <c r="AN197" i="7"/>
  <c r="AN190" i="7"/>
  <c r="AN189" i="7"/>
  <c r="AN203" i="7"/>
  <c r="AN200" i="7"/>
  <c r="AN195" i="7"/>
  <c r="AN192" i="7"/>
  <c r="AN205" i="7"/>
  <c r="AN202" i="7"/>
  <c r="AN201" i="7"/>
  <c r="AN183" i="7"/>
  <c r="AN180" i="7"/>
  <c r="AN175" i="7"/>
  <c r="AN172" i="7"/>
  <c r="AN167" i="7"/>
  <c r="AN164" i="7"/>
  <c r="AN159" i="7"/>
  <c r="AN156" i="7"/>
  <c r="AN151" i="7"/>
  <c r="AN148" i="7"/>
  <c r="AN193" i="7"/>
  <c r="AN182" i="7"/>
  <c r="AN181" i="7"/>
  <c r="AN174" i="7"/>
  <c r="AN173" i="7"/>
  <c r="AN166" i="7"/>
  <c r="AN165" i="7"/>
  <c r="AN158" i="7"/>
  <c r="AN157" i="7"/>
  <c r="AN150" i="7"/>
  <c r="AN149" i="7"/>
  <c r="AN187" i="7"/>
  <c r="AN184" i="7"/>
  <c r="AN179" i="7"/>
  <c r="AN176" i="7"/>
  <c r="AN171" i="7"/>
  <c r="AN168" i="7"/>
  <c r="AN163" i="7"/>
  <c r="AN160" i="7"/>
  <c r="AN155" i="7"/>
  <c r="AN152" i="7"/>
  <c r="AN147" i="7"/>
  <c r="AN144" i="7"/>
  <c r="AN194" i="7"/>
  <c r="AN186" i="7"/>
  <c r="AN185" i="7"/>
  <c r="AN178" i="7"/>
  <c r="AN177" i="7"/>
  <c r="AN170" i="7"/>
  <c r="AN169" i="7"/>
  <c r="AN162" i="7"/>
  <c r="AN161" i="7"/>
  <c r="AN154" i="7"/>
  <c r="AN153" i="7"/>
  <c r="AN146" i="7"/>
  <c r="AN145" i="7"/>
  <c r="AN143" i="7"/>
  <c r="H101" i="11"/>
  <c r="E99" i="11"/>
  <c r="AL97" i="3"/>
  <c r="AI95" i="3"/>
  <c r="I98" i="10"/>
  <c r="F96" i="10"/>
  <c r="AM97" i="3"/>
  <c r="AJ95" i="3"/>
  <c r="AD98" i="7"/>
  <c r="AM204" i="7"/>
  <c r="AM205" i="7"/>
  <c r="AM203" i="7"/>
  <c r="AM202" i="7"/>
  <c r="AM201" i="7"/>
  <c r="AM200" i="7"/>
  <c r="AM199" i="7"/>
  <c r="AM198" i="7"/>
  <c r="AM197" i="7"/>
  <c r="AM196" i="7"/>
  <c r="AM195" i="7"/>
  <c r="AM194" i="7"/>
  <c r="AM193" i="7"/>
  <c r="AM192" i="7"/>
  <c r="AM191" i="7"/>
  <c r="AM190" i="7"/>
  <c r="AM189" i="7"/>
  <c r="AM188" i="7"/>
  <c r="AM187" i="7"/>
  <c r="AM186" i="7"/>
  <c r="AM185" i="7"/>
  <c r="AM184" i="7"/>
  <c r="AM183" i="7"/>
  <c r="AM182" i="7"/>
  <c r="AM181" i="7"/>
  <c r="AM168" i="7"/>
  <c r="AM179" i="7"/>
  <c r="AM177" i="7"/>
  <c r="AM175" i="7"/>
  <c r="AM173" i="7"/>
  <c r="AM169" i="7"/>
  <c r="AM170" i="7"/>
  <c r="AM166" i="7"/>
  <c r="AM165" i="7"/>
  <c r="AM164" i="7"/>
  <c r="AM163" i="7"/>
  <c r="AM162" i="7"/>
  <c r="AM161" i="7"/>
  <c r="AM160" i="7"/>
  <c r="AM159" i="7"/>
  <c r="AM158" i="7"/>
  <c r="AM157" i="7"/>
  <c r="AM156" i="7"/>
  <c r="AM155" i="7"/>
  <c r="AM154" i="7"/>
  <c r="AM153" i="7"/>
  <c r="AM152" i="7"/>
  <c r="AM151" i="7"/>
  <c r="AM150" i="7"/>
  <c r="AM149" i="7"/>
  <c r="AM148" i="7"/>
  <c r="AM147" i="7"/>
  <c r="AM146" i="7"/>
  <c r="AM145" i="7"/>
  <c r="AM144" i="7"/>
  <c r="AM143" i="7"/>
  <c r="AM180" i="7"/>
  <c r="AM178" i="7"/>
  <c r="AM176" i="7"/>
  <c r="AM174" i="7"/>
  <c r="AM172" i="7"/>
  <c r="AM171" i="7"/>
  <c r="AM167" i="7"/>
  <c r="AM142" i="7"/>
  <c r="J202" i="11"/>
  <c r="J204" i="11"/>
  <c r="J203" i="11"/>
  <c r="J205" i="11"/>
  <c r="J201" i="11"/>
  <c r="J200" i="11"/>
  <c r="J191" i="11"/>
  <c r="J184" i="11"/>
  <c r="J183" i="11"/>
  <c r="J197" i="11"/>
  <c r="J194" i="11"/>
  <c r="J189" i="11"/>
  <c r="J186" i="11"/>
  <c r="J181" i="11"/>
  <c r="J178" i="11"/>
  <c r="J196" i="11"/>
  <c r="J195" i="11"/>
  <c r="J188" i="11"/>
  <c r="J187" i="11"/>
  <c r="J199" i="11"/>
  <c r="J198" i="11"/>
  <c r="J193" i="11"/>
  <c r="J190" i="11"/>
  <c r="J180" i="11"/>
  <c r="J177" i="11"/>
  <c r="J172" i="11"/>
  <c r="J171" i="11"/>
  <c r="J166" i="11"/>
  <c r="J161" i="11"/>
  <c r="J158" i="11"/>
  <c r="J153" i="11"/>
  <c r="J150" i="11"/>
  <c r="J145" i="11"/>
  <c r="J185" i="11"/>
  <c r="J174" i="11"/>
  <c r="J168" i="11"/>
  <c r="J167" i="11"/>
  <c r="J160" i="11"/>
  <c r="J159" i="11"/>
  <c r="J152" i="11"/>
  <c r="J151" i="11"/>
  <c r="J182" i="11"/>
  <c r="J179" i="11"/>
  <c r="J176" i="11"/>
  <c r="J175" i="11"/>
  <c r="J165" i="11"/>
  <c r="J162" i="11"/>
  <c r="J173" i="11"/>
  <c r="J169" i="11"/>
  <c r="J164" i="11"/>
  <c r="J163" i="11"/>
  <c r="J157" i="11"/>
  <c r="J142" i="11"/>
  <c r="J132" i="11"/>
  <c r="J131" i="11"/>
  <c r="J124" i="11"/>
  <c r="J123" i="11"/>
  <c r="J116" i="11"/>
  <c r="J115" i="11"/>
  <c r="J170" i="11"/>
  <c r="J155" i="11"/>
  <c r="J148" i="11"/>
  <c r="J144" i="11"/>
  <c r="J143" i="11"/>
  <c r="J137" i="11"/>
  <c r="J136" i="11"/>
  <c r="J134" i="11"/>
  <c r="J129" i="11"/>
  <c r="J126" i="11"/>
  <c r="J121" i="11"/>
  <c r="J118" i="11"/>
  <c r="J192" i="11"/>
  <c r="J154" i="11"/>
  <c r="J147" i="11"/>
  <c r="J146" i="11"/>
  <c r="J141" i="11"/>
  <c r="J135" i="11"/>
  <c r="J128" i="11"/>
  <c r="J127" i="11"/>
  <c r="J120" i="11"/>
  <c r="J119" i="11"/>
  <c r="J156" i="11"/>
  <c r="J149" i="11"/>
  <c r="J140" i="11"/>
  <c r="J139" i="11"/>
  <c r="J138" i="11"/>
  <c r="J133" i="11"/>
  <c r="J130" i="11"/>
  <c r="J125" i="11"/>
  <c r="J122" i="11"/>
  <c r="J117" i="11"/>
  <c r="J114" i="11"/>
  <c r="J113" i="11"/>
  <c r="I101" i="11"/>
  <c r="F99" i="11"/>
  <c r="F101" i="11" l="1"/>
  <c r="I204" i="11"/>
  <c r="I203" i="11"/>
  <c r="I205" i="11"/>
  <c r="I201" i="11"/>
  <c r="I197" i="11"/>
  <c r="I194" i="11"/>
  <c r="I189" i="11"/>
  <c r="I186" i="11"/>
  <c r="I181" i="11"/>
  <c r="I178" i="11"/>
  <c r="I196" i="11"/>
  <c r="I195" i="11"/>
  <c r="I188" i="11"/>
  <c r="I187" i="11"/>
  <c r="I180" i="11"/>
  <c r="I179" i="11"/>
  <c r="I199" i="11"/>
  <c r="I198" i="11"/>
  <c r="I193" i="11"/>
  <c r="I190" i="11"/>
  <c r="I185" i="11"/>
  <c r="I202" i="11"/>
  <c r="I200" i="11"/>
  <c r="I191" i="11"/>
  <c r="I174" i="11"/>
  <c r="I168" i="11"/>
  <c r="I167" i="11"/>
  <c r="I160" i="11"/>
  <c r="I159" i="11"/>
  <c r="I152" i="11"/>
  <c r="I151" i="11"/>
  <c r="I182" i="11"/>
  <c r="I176" i="11"/>
  <c r="I175" i="11"/>
  <c r="I165" i="11"/>
  <c r="I162" i="11"/>
  <c r="I157" i="11"/>
  <c r="I154" i="11"/>
  <c r="I184" i="11"/>
  <c r="I183" i="11"/>
  <c r="I173" i="11"/>
  <c r="I169" i="11"/>
  <c r="I164" i="11"/>
  <c r="I163" i="11"/>
  <c r="I177" i="11"/>
  <c r="I172" i="11"/>
  <c r="I171" i="11"/>
  <c r="I166" i="11"/>
  <c r="I161" i="11"/>
  <c r="I155" i="11"/>
  <c r="I153" i="11"/>
  <c r="I150" i="11"/>
  <c r="I148" i="11"/>
  <c r="I144" i="11"/>
  <c r="I143" i="11"/>
  <c r="I137" i="11"/>
  <c r="I136" i="11"/>
  <c r="I134" i="11"/>
  <c r="I129" i="11"/>
  <c r="I126" i="11"/>
  <c r="I121" i="11"/>
  <c r="I118" i="11"/>
  <c r="I113" i="11"/>
  <c r="I158" i="11"/>
  <c r="I147" i="11"/>
  <c r="I146" i="11"/>
  <c r="I141" i="11"/>
  <c r="I135" i="11"/>
  <c r="I128" i="11"/>
  <c r="I127" i="11"/>
  <c r="I120" i="11"/>
  <c r="I119" i="11"/>
  <c r="I156" i="11"/>
  <c r="I149" i="11"/>
  <c r="I145" i="11"/>
  <c r="I140" i="11"/>
  <c r="I139" i="11"/>
  <c r="I138" i="11"/>
  <c r="I133" i="11"/>
  <c r="I130" i="11"/>
  <c r="I125" i="11"/>
  <c r="I122" i="11"/>
  <c r="I117" i="11"/>
  <c r="I114" i="11"/>
  <c r="I170" i="11"/>
  <c r="I142" i="11"/>
  <c r="I132" i="11"/>
  <c r="I131" i="11"/>
  <c r="I124" i="11"/>
  <c r="I123" i="11"/>
  <c r="I116" i="11"/>
  <c r="I115" i="11"/>
  <c r="I192" i="11"/>
  <c r="I112" i="11"/>
  <c r="AJ97" i="3"/>
  <c r="AG95" i="3"/>
  <c r="AK204" i="7"/>
  <c r="AK205" i="7"/>
  <c r="AK203" i="7"/>
  <c r="AK202" i="7"/>
  <c r="AK201" i="7"/>
  <c r="AK200" i="7"/>
  <c r="AK199" i="7"/>
  <c r="AK198" i="7"/>
  <c r="AK197" i="7"/>
  <c r="AK196" i="7"/>
  <c r="AK195" i="7"/>
  <c r="AK194" i="7"/>
  <c r="AK193" i="7"/>
  <c r="AK192" i="7"/>
  <c r="AK191" i="7"/>
  <c r="AK190" i="7"/>
  <c r="AK189" i="7"/>
  <c r="AK188" i="7"/>
  <c r="AK187" i="7"/>
  <c r="AK186" i="7"/>
  <c r="AK185" i="7"/>
  <c r="AK184" i="7"/>
  <c r="AK183" i="7"/>
  <c r="AK182" i="7"/>
  <c r="AK181" i="7"/>
  <c r="AK180" i="7"/>
  <c r="AK179" i="7"/>
  <c r="AK178" i="7"/>
  <c r="AK177" i="7"/>
  <c r="AK176" i="7"/>
  <c r="AK175" i="7"/>
  <c r="AK174" i="7"/>
  <c r="AK173" i="7"/>
  <c r="AK172" i="7"/>
  <c r="AK171" i="7"/>
  <c r="AK170" i="7"/>
  <c r="AK169" i="7"/>
  <c r="AK168" i="7"/>
  <c r="AK167" i="7"/>
  <c r="AK166" i="7"/>
  <c r="AK165" i="7"/>
  <c r="AK164" i="7"/>
  <c r="AK163" i="7"/>
  <c r="AK162" i="7"/>
  <c r="AK161" i="7"/>
  <c r="AK160" i="7"/>
  <c r="AK159" i="7"/>
  <c r="AK158" i="7"/>
  <c r="AK157" i="7"/>
  <c r="AK156" i="7"/>
  <c r="AK155" i="7"/>
  <c r="AK154" i="7"/>
  <c r="AK153" i="7"/>
  <c r="AK152" i="7"/>
  <c r="AK151" i="7"/>
  <c r="AK150" i="7"/>
  <c r="AK149" i="7"/>
  <c r="AK148" i="7"/>
  <c r="AK147" i="7"/>
  <c r="AK146" i="7"/>
  <c r="AK145" i="7"/>
  <c r="AK144" i="7"/>
  <c r="AK143" i="7"/>
  <c r="AK142" i="7"/>
  <c r="AK141" i="7"/>
  <c r="AK140" i="7"/>
  <c r="AK97" i="3"/>
  <c r="AH95" i="3"/>
  <c r="AB98" i="7"/>
  <c r="G98" i="10"/>
  <c r="D96" i="10"/>
  <c r="AJ100" i="7"/>
  <c r="AG98" i="7"/>
  <c r="AI100" i="7"/>
  <c r="F202" i="11"/>
  <c r="F204" i="11"/>
  <c r="F203" i="11"/>
  <c r="F205" i="11"/>
  <c r="F201" i="11"/>
  <c r="F199" i="11"/>
  <c r="F191" i="11"/>
  <c r="F184" i="11"/>
  <c r="F183" i="11"/>
  <c r="F197" i="11"/>
  <c r="F194" i="11"/>
  <c r="F189" i="11"/>
  <c r="F186" i="11"/>
  <c r="F181" i="11"/>
  <c r="F178" i="11"/>
  <c r="F200" i="11"/>
  <c r="F196" i="11"/>
  <c r="F195" i="11"/>
  <c r="F188" i="11"/>
  <c r="F187" i="11"/>
  <c r="F198" i="11"/>
  <c r="F193" i="11"/>
  <c r="F190" i="11"/>
  <c r="F185" i="11"/>
  <c r="F182" i="11"/>
  <c r="F179" i="11"/>
  <c r="F172" i="11"/>
  <c r="F171" i="11"/>
  <c r="F166" i="11"/>
  <c r="F161" i="11"/>
  <c r="F158" i="11"/>
  <c r="F153" i="11"/>
  <c r="F150" i="11"/>
  <c r="F145" i="11"/>
  <c r="F177" i="11"/>
  <c r="F174" i="11"/>
  <c r="F168" i="11"/>
  <c r="F167" i="11"/>
  <c r="F160" i="11"/>
  <c r="F159" i="11"/>
  <c r="F152" i="11"/>
  <c r="F151" i="11"/>
  <c r="F180" i="11"/>
  <c r="F176" i="11"/>
  <c r="F175" i="11"/>
  <c r="F165" i="11"/>
  <c r="F162" i="11"/>
  <c r="F173" i="11"/>
  <c r="F169" i="11"/>
  <c r="F164" i="11"/>
  <c r="F163" i="11"/>
  <c r="F154" i="11"/>
  <c r="F149" i="11"/>
  <c r="F142" i="11"/>
  <c r="F132" i="11"/>
  <c r="F131" i="11"/>
  <c r="F124" i="11"/>
  <c r="F123" i="11"/>
  <c r="F116" i="11"/>
  <c r="F115" i="11"/>
  <c r="F112" i="11"/>
  <c r="F111" i="11"/>
  <c r="F170" i="11"/>
  <c r="F156" i="11"/>
  <c r="F144" i="11"/>
  <c r="F143" i="11"/>
  <c r="F137" i="11"/>
  <c r="F136" i="11"/>
  <c r="F134" i="11"/>
  <c r="F129" i="11"/>
  <c r="F126" i="11"/>
  <c r="F121" i="11"/>
  <c r="F118" i="11"/>
  <c r="F113" i="11"/>
  <c r="F192" i="11"/>
  <c r="F157" i="11"/>
  <c r="F148" i="11"/>
  <c r="F141" i="11"/>
  <c r="F135" i="11"/>
  <c r="F128" i="11"/>
  <c r="F127" i="11"/>
  <c r="F120" i="11"/>
  <c r="F119" i="11"/>
  <c r="F155" i="11"/>
  <c r="F147" i="11"/>
  <c r="F146" i="11"/>
  <c r="F140" i="11"/>
  <c r="F139" i="11"/>
  <c r="F138" i="11"/>
  <c r="F133" i="11"/>
  <c r="F130" i="11"/>
  <c r="F125" i="11"/>
  <c r="F122" i="11"/>
  <c r="F117" i="11"/>
  <c r="F114" i="11"/>
  <c r="F110" i="11"/>
  <c r="F109" i="11"/>
  <c r="G101" i="11"/>
  <c r="D99" i="11"/>
  <c r="H205" i="11"/>
  <c r="H201" i="11"/>
  <c r="H200" i="11"/>
  <c r="H199" i="11"/>
  <c r="H202" i="11"/>
  <c r="H204" i="11"/>
  <c r="H196" i="11"/>
  <c r="H195" i="11"/>
  <c r="H188" i="11"/>
  <c r="H187" i="11"/>
  <c r="H180" i="11"/>
  <c r="H179" i="11"/>
  <c r="H198" i="11"/>
  <c r="H193" i="11"/>
  <c r="H190" i="11"/>
  <c r="H185" i="11"/>
  <c r="H182" i="11"/>
  <c r="H203" i="11"/>
  <c r="H191" i="11"/>
  <c r="H184" i="11"/>
  <c r="H197" i="11"/>
  <c r="H194" i="11"/>
  <c r="H189" i="11"/>
  <c r="H186" i="11"/>
  <c r="H178" i="11"/>
  <c r="H176" i="11"/>
  <c r="H175" i="11"/>
  <c r="H165" i="11"/>
  <c r="H162" i="11"/>
  <c r="H157" i="11"/>
  <c r="H154" i="11"/>
  <c r="H149" i="11"/>
  <c r="H146" i="11"/>
  <c r="H183" i="11"/>
  <c r="H181" i="11"/>
  <c r="H173" i="11"/>
  <c r="H169" i="11"/>
  <c r="H164" i="11"/>
  <c r="H163" i="11"/>
  <c r="H156" i="11"/>
  <c r="H155" i="11"/>
  <c r="H177" i="11"/>
  <c r="H172" i="11"/>
  <c r="H171" i="11"/>
  <c r="H166" i="11"/>
  <c r="H161" i="11"/>
  <c r="H158" i="11"/>
  <c r="H174" i="11"/>
  <c r="H168" i="11"/>
  <c r="H167" i="11"/>
  <c r="H160" i="11"/>
  <c r="H147" i="11"/>
  <c r="H141" i="11"/>
  <c r="H135" i="11"/>
  <c r="H128" i="11"/>
  <c r="H127" i="11"/>
  <c r="H120" i="11"/>
  <c r="H119" i="11"/>
  <c r="H170" i="11"/>
  <c r="H152" i="11"/>
  <c r="H145" i="11"/>
  <c r="H140" i="11"/>
  <c r="H139" i="11"/>
  <c r="H138" i="11"/>
  <c r="H133" i="11"/>
  <c r="H130" i="11"/>
  <c r="H125" i="11"/>
  <c r="H122" i="11"/>
  <c r="H117" i="11"/>
  <c r="H114" i="11"/>
  <c r="H192" i="11"/>
  <c r="H159" i="11"/>
  <c r="H151" i="11"/>
  <c r="H142" i="11"/>
  <c r="H132" i="11"/>
  <c r="H131" i="11"/>
  <c r="H124" i="11"/>
  <c r="H123" i="11"/>
  <c r="H116" i="11"/>
  <c r="H115" i="11"/>
  <c r="H112" i="11"/>
  <c r="H153" i="11"/>
  <c r="H150" i="11"/>
  <c r="H148" i="11"/>
  <c r="H144" i="11"/>
  <c r="H143" i="11"/>
  <c r="H137" i="11"/>
  <c r="H136" i="11"/>
  <c r="H134" i="11"/>
  <c r="H129" i="11"/>
  <c r="H126" i="11"/>
  <c r="H121" i="11"/>
  <c r="H118" i="11"/>
  <c r="H113" i="11"/>
  <c r="H111" i="11"/>
  <c r="F98" i="10"/>
  <c r="AL204" i="7"/>
  <c r="AL205" i="7"/>
  <c r="AL203" i="7"/>
  <c r="AL202" i="7"/>
  <c r="AL201" i="7"/>
  <c r="AL200" i="7"/>
  <c r="AL199" i="7"/>
  <c r="AL198" i="7"/>
  <c r="AL197" i="7"/>
  <c r="AL196" i="7"/>
  <c r="AL195" i="7"/>
  <c r="AL194" i="7"/>
  <c r="AL193" i="7"/>
  <c r="AL192" i="7"/>
  <c r="AL191" i="7"/>
  <c r="AL190" i="7"/>
  <c r="AL189" i="7"/>
  <c r="AL188" i="7"/>
  <c r="AL187" i="7"/>
  <c r="AL186" i="7"/>
  <c r="AL185" i="7"/>
  <c r="AL184" i="7"/>
  <c r="AL183" i="7"/>
  <c r="AL182" i="7"/>
  <c r="AL181" i="7"/>
  <c r="AL180" i="7"/>
  <c r="AL179" i="7"/>
  <c r="AL178" i="7"/>
  <c r="AL177" i="7"/>
  <c r="AL176" i="7"/>
  <c r="AL175" i="7"/>
  <c r="AL174" i="7"/>
  <c r="AL173" i="7"/>
  <c r="AL172" i="7"/>
  <c r="AL169" i="7"/>
  <c r="AL170" i="7"/>
  <c r="AL166" i="7"/>
  <c r="AL165" i="7"/>
  <c r="AL164" i="7"/>
  <c r="AL163" i="7"/>
  <c r="AL162" i="7"/>
  <c r="AL161" i="7"/>
  <c r="AL160" i="7"/>
  <c r="AL159" i="7"/>
  <c r="AL158" i="7"/>
  <c r="AL157" i="7"/>
  <c r="AL156" i="7"/>
  <c r="AL155" i="7"/>
  <c r="AL154" i="7"/>
  <c r="AL153" i="7"/>
  <c r="AL152" i="7"/>
  <c r="AL151" i="7"/>
  <c r="AL150" i="7"/>
  <c r="AL149" i="7"/>
  <c r="AL148" i="7"/>
  <c r="AL147" i="7"/>
  <c r="AL146" i="7"/>
  <c r="AL145" i="7"/>
  <c r="AL144" i="7"/>
  <c r="AL143" i="7"/>
  <c r="AL142" i="7"/>
  <c r="AL171" i="7"/>
  <c r="AL167" i="7"/>
  <c r="AL168" i="7"/>
  <c r="AL141" i="7"/>
  <c r="AI97" i="3" l="1"/>
  <c r="AF95" i="3"/>
  <c r="AH97" i="3"/>
  <c r="AE95" i="3"/>
  <c r="E101" i="11"/>
  <c r="D101" i="11"/>
  <c r="AH100" i="7"/>
  <c r="AE98" i="7"/>
  <c r="AG100" i="7"/>
  <c r="E98" i="10"/>
  <c r="D98" i="10"/>
  <c r="AI204" i="7"/>
  <c r="AI205" i="7"/>
  <c r="AI203" i="7"/>
  <c r="AI202" i="7"/>
  <c r="AI201" i="7"/>
  <c r="AI200" i="7"/>
  <c r="AI199" i="7"/>
  <c r="AI198" i="7"/>
  <c r="AI197" i="7"/>
  <c r="AI196" i="7"/>
  <c r="AI195" i="7"/>
  <c r="AI194" i="7"/>
  <c r="AI193" i="7"/>
  <c r="AI192" i="7"/>
  <c r="AI191" i="7"/>
  <c r="AI190" i="7"/>
  <c r="AI189" i="7"/>
  <c r="AI188" i="7"/>
  <c r="AI187" i="7"/>
  <c r="AI186" i="7"/>
  <c r="AI185" i="7"/>
  <c r="AI184" i="7"/>
  <c r="AI183" i="7"/>
  <c r="AI182" i="7"/>
  <c r="AI181" i="7"/>
  <c r="AI171" i="7"/>
  <c r="AI167" i="7"/>
  <c r="AI180" i="7"/>
  <c r="AI178" i="7"/>
  <c r="AI176" i="7"/>
  <c r="AI174" i="7"/>
  <c r="AI172" i="7"/>
  <c r="AI168" i="7"/>
  <c r="AI140" i="7"/>
  <c r="AI169" i="7"/>
  <c r="AI165" i="7"/>
  <c r="AI164" i="7"/>
  <c r="AI163" i="7"/>
  <c r="AI162" i="7"/>
  <c r="AI161" i="7"/>
  <c r="AI160" i="7"/>
  <c r="AI159" i="7"/>
  <c r="AI158" i="7"/>
  <c r="AI157" i="7"/>
  <c r="AI156" i="7"/>
  <c r="AI155" i="7"/>
  <c r="AI154" i="7"/>
  <c r="AI153" i="7"/>
  <c r="AI152" i="7"/>
  <c r="AI151" i="7"/>
  <c r="AI150" i="7"/>
  <c r="AI149" i="7"/>
  <c r="AI148" i="7"/>
  <c r="AI147" i="7"/>
  <c r="AI146" i="7"/>
  <c r="AI145" i="7"/>
  <c r="AI144" i="7"/>
  <c r="AI143" i="7"/>
  <c r="AI142" i="7"/>
  <c r="AI141" i="7"/>
  <c r="AI179" i="7"/>
  <c r="AI177" i="7"/>
  <c r="AI175" i="7"/>
  <c r="AI173" i="7"/>
  <c r="AI170" i="7"/>
  <c r="AI166" i="7"/>
  <c r="AI139" i="7"/>
  <c r="AI138" i="7"/>
  <c r="Z98" i="7"/>
  <c r="G200" i="11"/>
  <c r="G202" i="11"/>
  <c r="G204" i="11"/>
  <c r="G203" i="11"/>
  <c r="G205" i="11"/>
  <c r="G201" i="11"/>
  <c r="G198" i="11"/>
  <c r="G193" i="11"/>
  <c r="G190" i="11"/>
  <c r="G185" i="11"/>
  <c r="G182" i="11"/>
  <c r="G177" i="11"/>
  <c r="G199" i="11"/>
  <c r="G191" i="11"/>
  <c r="G184" i="11"/>
  <c r="G183" i="11"/>
  <c r="G197" i="11"/>
  <c r="G194" i="11"/>
  <c r="G189" i="11"/>
  <c r="G186" i="11"/>
  <c r="G196" i="11"/>
  <c r="G195" i="11"/>
  <c r="G188" i="11"/>
  <c r="G187" i="11"/>
  <c r="G181" i="11"/>
  <c r="G173" i="11"/>
  <c r="G169" i="11"/>
  <c r="G164" i="11"/>
  <c r="G163" i="11"/>
  <c r="G156" i="11"/>
  <c r="G155" i="11"/>
  <c r="G148" i="11"/>
  <c r="G147" i="11"/>
  <c r="G179" i="11"/>
  <c r="G172" i="11"/>
  <c r="G171" i="11"/>
  <c r="G166" i="11"/>
  <c r="G161" i="11"/>
  <c r="G158" i="11"/>
  <c r="G153" i="11"/>
  <c r="G174" i="11"/>
  <c r="G168" i="11"/>
  <c r="G167" i="11"/>
  <c r="G160" i="11"/>
  <c r="G159" i="11"/>
  <c r="G180" i="11"/>
  <c r="G178" i="11"/>
  <c r="G176" i="11"/>
  <c r="G175" i="11"/>
  <c r="G165" i="11"/>
  <c r="G162" i="11"/>
  <c r="G152" i="11"/>
  <c r="G146" i="11"/>
  <c r="G145" i="11"/>
  <c r="G140" i="11"/>
  <c r="G139" i="11"/>
  <c r="G138" i="11"/>
  <c r="G133" i="11"/>
  <c r="G130" i="11"/>
  <c r="G125" i="11"/>
  <c r="G122" i="11"/>
  <c r="G117" i="11"/>
  <c r="G114" i="11"/>
  <c r="G154" i="11"/>
  <c r="G151" i="11"/>
  <c r="G149" i="11"/>
  <c r="G142" i="11"/>
  <c r="G132" i="11"/>
  <c r="G131" i="11"/>
  <c r="G124" i="11"/>
  <c r="G123" i="11"/>
  <c r="G116" i="11"/>
  <c r="G115" i="11"/>
  <c r="G112" i="11"/>
  <c r="G111" i="11"/>
  <c r="G150" i="11"/>
  <c r="G144" i="11"/>
  <c r="G143" i="11"/>
  <c r="G137" i="11"/>
  <c r="G136" i="11"/>
  <c r="G134" i="11"/>
  <c r="G129" i="11"/>
  <c r="G126" i="11"/>
  <c r="G121" i="11"/>
  <c r="G118" i="11"/>
  <c r="G113" i="11"/>
  <c r="G170" i="11"/>
  <c r="G157" i="11"/>
  <c r="G141" i="11"/>
  <c r="G135" i="11"/>
  <c r="G128" i="11"/>
  <c r="G127" i="11"/>
  <c r="G120" i="11"/>
  <c r="G119" i="11"/>
  <c r="G192" i="11"/>
  <c r="G110" i="11"/>
  <c r="AJ204" i="7"/>
  <c r="AJ205" i="7"/>
  <c r="AJ203" i="7"/>
  <c r="AJ202" i="7"/>
  <c r="AJ201" i="7"/>
  <c r="AJ200" i="7"/>
  <c r="AJ199" i="7"/>
  <c r="AJ198" i="7"/>
  <c r="AJ197" i="7"/>
  <c r="AJ196" i="7"/>
  <c r="AJ195" i="7"/>
  <c r="AJ194" i="7"/>
  <c r="AJ190" i="7"/>
  <c r="AJ186" i="7"/>
  <c r="AJ182" i="7"/>
  <c r="AJ179" i="7"/>
  <c r="AJ177" i="7"/>
  <c r="AJ175" i="7"/>
  <c r="AJ173" i="7"/>
  <c r="AJ170" i="7"/>
  <c r="AJ166" i="7"/>
  <c r="AJ193" i="7"/>
  <c r="AJ189" i="7"/>
  <c r="AJ185" i="7"/>
  <c r="AJ181" i="7"/>
  <c r="AJ171" i="7"/>
  <c r="AJ167" i="7"/>
  <c r="AJ192" i="7"/>
  <c r="AJ188" i="7"/>
  <c r="AJ184" i="7"/>
  <c r="AJ180" i="7"/>
  <c r="AJ178" i="7"/>
  <c r="AJ176" i="7"/>
  <c r="AJ174" i="7"/>
  <c r="AJ172" i="7"/>
  <c r="AJ168" i="7"/>
  <c r="AJ140" i="7"/>
  <c r="AJ191" i="7"/>
  <c r="AJ187" i="7"/>
  <c r="AJ183" i="7"/>
  <c r="AJ169" i="7"/>
  <c r="AJ165" i="7"/>
  <c r="AJ164" i="7"/>
  <c r="AJ163" i="7"/>
  <c r="AJ162" i="7"/>
  <c r="AJ161" i="7"/>
  <c r="AJ160" i="7"/>
  <c r="AJ159" i="7"/>
  <c r="AJ158" i="7"/>
  <c r="AJ157" i="7"/>
  <c r="AJ156" i="7"/>
  <c r="AJ155" i="7"/>
  <c r="AJ154" i="7"/>
  <c r="AJ153" i="7"/>
  <c r="AJ152" i="7"/>
  <c r="AJ151" i="7"/>
  <c r="AJ150" i="7"/>
  <c r="AJ149" i="7"/>
  <c r="AJ148" i="7"/>
  <c r="AJ147" i="7"/>
  <c r="AJ146" i="7"/>
  <c r="AJ145" i="7"/>
  <c r="AJ144" i="7"/>
  <c r="AJ143" i="7"/>
  <c r="AJ142" i="7"/>
  <c r="AJ141" i="7"/>
  <c r="AJ139" i="7"/>
  <c r="AF97" i="3" l="1"/>
  <c r="AC95" i="3"/>
  <c r="AH204" i="7"/>
  <c r="AH205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68" i="7"/>
  <c r="AH140" i="7"/>
  <c r="AH169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70" i="7"/>
  <c r="AH166" i="7"/>
  <c r="AH139" i="7"/>
  <c r="AH171" i="7"/>
  <c r="AH167" i="7"/>
  <c r="AH138" i="7"/>
  <c r="AH137" i="7"/>
  <c r="AF100" i="7"/>
  <c r="AC98" i="7"/>
  <c r="AE100" i="7"/>
  <c r="C100" i="10"/>
  <c r="C101" i="10"/>
  <c r="D205" i="11"/>
  <c r="D201" i="11"/>
  <c r="D200" i="11"/>
  <c r="D199" i="11"/>
  <c r="CR105" i="11" s="1"/>
  <c r="D202" i="11"/>
  <c r="D204" i="11"/>
  <c r="D196" i="11"/>
  <c r="D195" i="11"/>
  <c r="D188" i="11"/>
  <c r="D187" i="11"/>
  <c r="D180" i="11"/>
  <c r="D179" i="11"/>
  <c r="D203" i="11"/>
  <c r="D198" i="11"/>
  <c r="D193" i="11"/>
  <c r="D190" i="11"/>
  <c r="D185" i="11"/>
  <c r="D182" i="11"/>
  <c r="D191" i="11"/>
  <c r="D184" i="11"/>
  <c r="D197" i="11"/>
  <c r="D194" i="11"/>
  <c r="D189" i="11"/>
  <c r="D186" i="11"/>
  <c r="CF105" i="11" s="1"/>
  <c r="D176" i="11"/>
  <c r="D175" i="11"/>
  <c r="D165" i="11"/>
  <c r="D162" i="11"/>
  <c r="D157" i="11"/>
  <c r="D154" i="11"/>
  <c r="D149" i="11"/>
  <c r="D146" i="11"/>
  <c r="D173" i="11"/>
  <c r="D169" i="11"/>
  <c r="D164" i="11"/>
  <c r="D163" i="11"/>
  <c r="BI105" i="11" s="1"/>
  <c r="D156" i="11"/>
  <c r="D155" i="11"/>
  <c r="D178" i="11"/>
  <c r="D172" i="11"/>
  <c r="D171" i="11"/>
  <c r="D166" i="11"/>
  <c r="D161" i="11"/>
  <c r="D158" i="11"/>
  <c r="D183" i="11"/>
  <c r="D181" i="11"/>
  <c r="D177" i="11"/>
  <c r="D174" i="11"/>
  <c r="BT105" i="11" s="1"/>
  <c r="D168" i="11"/>
  <c r="D167" i="11"/>
  <c r="D160" i="11"/>
  <c r="D151" i="11"/>
  <c r="D150" i="11"/>
  <c r="D148" i="11"/>
  <c r="D141" i="11"/>
  <c r="D135" i="11"/>
  <c r="D128" i="11"/>
  <c r="D127" i="11"/>
  <c r="D120" i="11"/>
  <c r="D119" i="11"/>
  <c r="D108" i="11"/>
  <c r="D109" i="11"/>
  <c r="D159" i="11"/>
  <c r="BE105" i="11" s="1"/>
  <c r="D153" i="11"/>
  <c r="AY105" i="11" s="1"/>
  <c r="D147" i="11"/>
  <c r="D140" i="11"/>
  <c r="D139" i="11"/>
  <c r="D138" i="11"/>
  <c r="AI105" i="11" s="1"/>
  <c r="D133" i="11"/>
  <c r="D130" i="11"/>
  <c r="D125" i="11"/>
  <c r="V105" i="11" s="1"/>
  <c r="D122" i="11"/>
  <c r="S105" i="11" s="1"/>
  <c r="D117" i="11"/>
  <c r="D114" i="11"/>
  <c r="D110" i="11"/>
  <c r="G105" i="11" s="1"/>
  <c r="D170" i="11"/>
  <c r="D145" i="11"/>
  <c r="D142" i="11"/>
  <c r="D132" i="11"/>
  <c r="D131" i="11"/>
  <c r="D124" i="11"/>
  <c r="D123" i="11"/>
  <c r="D116" i="11"/>
  <c r="D115" i="11"/>
  <c r="D112" i="11"/>
  <c r="D111" i="11"/>
  <c r="D192" i="11"/>
  <c r="D152" i="11"/>
  <c r="AX105" i="11" s="1"/>
  <c r="D144" i="11"/>
  <c r="D143" i="11"/>
  <c r="D137" i="11"/>
  <c r="D136" i="11"/>
  <c r="AG105" i="11" s="1"/>
  <c r="D134" i="11"/>
  <c r="D129" i="11"/>
  <c r="D126" i="11"/>
  <c r="D121" i="11"/>
  <c r="R105" i="11" s="1"/>
  <c r="D118" i="11"/>
  <c r="D113" i="11"/>
  <c r="C102" i="11"/>
  <c r="C103" i="11"/>
  <c r="D107" i="11"/>
  <c r="D105" i="11" s="1"/>
  <c r="AG97" i="3"/>
  <c r="AD95" i="3"/>
  <c r="X98" i="7"/>
  <c r="AG204" i="7"/>
  <c r="AG205" i="7"/>
  <c r="AG203" i="7"/>
  <c r="AG202" i="7"/>
  <c r="AG201" i="7"/>
  <c r="AG200" i="7"/>
  <c r="AG199" i="7"/>
  <c r="AG198" i="7"/>
  <c r="AG197" i="7"/>
  <c r="AG196" i="7"/>
  <c r="AG195" i="7"/>
  <c r="AG194" i="7"/>
  <c r="AG193" i="7"/>
  <c r="AG192" i="7"/>
  <c r="AG191" i="7"/>
  <c r="AG190" i="7"/>
  <c r="AG189" i="7"/>
  <c r="AG188" i="7"/>
  <c r="AG187" i="7"/>
  <c r="AG186" i="7"/>
  <c r="AG185" i="7"/>
  <c r="AG184" i="7"/>
  <c r="AG183" i="7"/>
  <c r="AG182" i="7"/>
  <c r="AG181" i="7"/>
  <c r="AG180" i="7"/>
  <c r="AG179" i="7"/>
  <c r="AG178" i="7"/>
  <c r="AG177" i="7"/>
  <c r="AG176" i="7"/>
  <c r="AG175" i="7"/>
  <c r="AG174" i="7"/>
  <c r="AG173" i="7"/>
  <c r="AG172" i="7"/>
  <c r="AG171" i="7"/>
  <c r="AG170" i="7"/>
  <c r="AG169" i="7"/>
  <c r="AG168" i="7"/>
  <c r="AG167" i="7"/>
  <c r="AG166" i="7"/>
  <c r="AG165" i="7"/>
  <c r="AG164" i="7"/>
  <c r="AG163" i="7"/>
  <c r="AG162" i="7"/>
  <c r="AG161" i="7"/>
  <c r="AG160" i="7"/>
  <c r="AG159" i="7"/>
  <c r="AG158" i="7"/>
  <c r="AG157" i="7"/>
  <c r="AG156" i="7"/>
  <c r="AG155" i="7"/>
  <c r="AG154" i="7"/>
  <c r="AG153" i="7"/>
  <c r="AG152" i="7"/>
  <c r="AG151" i="7"/>
  <c r="AG150" i="7"/>
  <c r="AG149" i="7"/>
  <c r="AG148" i="7"/>
  <c r="AG147" i="7"/>
  <c r="AG146" i="7"/>
  <c r="AG145" i="7"/>
  <c r="AG144" i="7"/>
  <c r="AG143" i="7"/>
  <c r="AG142" i="7"/>
  <c r="AG141" i="7"/>
  <c r="AG139" i="7"/>
  <c r="AG138" i="7"/>
  <c r="AG137" i="7"/>
  <c r="AG140" i="7"/>
  <c r="AG136" i="7"/>
  <c r="E204" i="11"/>
  <c r="E203" i="11"/>
  <c r="E205" i="11"/>
  <c r="E201" i="11"/>
  <c r="E197" i="11"/>
  <c r="E194" i="11"/>
  <c r="E189" i="11"/>
  <c r="E186" i="11"/>
  <c r="E181" i="11"/>
  <c r="E178" i="11"/>
  <c r="E200" i="11"/>
  <c r="E196" i="11"/>
  <c r="E195" i="11"/>
  <c r="E188" i="11"/>
  <c r="E187" i="11"/>
  <c r="E180" i="11"/>
  <c r="E179" i="11"/>
  <c r="E202" i="11"/>
  <c r="E198" i="11"/>
  <c r="E193" i="11"/>
  <c r="E190" i="11"/>
  <c r="E185" i="11"/>
  <c r="E199" i="11"/>
  <c r="E191" i="11"/>
  <c r="E183" i="11"/>
  <c r="E177" i="11"/>
  <c r="E174" i="11"/>
  <c r="E168" i="11"/>
  <c r="E167" i="11"/>
  <c r="E160" i="11"/>
  <c r="E159" i="11"/>
  <c r="E152" i="11"/>
  <c r="E151" i="11"/>
  <c r="E184" i="11"/>
  <c r="E176" i="11"/>
  <c r="E175" i="11"/>
  <c r="E165" i="11"/>
  <c r="E162" i="11"/>
  <c r="E157" i="11"/>
  <c r="E154" i="11"/>
  <c r="E173" i="11"/>
  <c r="E169" i="11"/>
  <c r="E164" i="11"/>
  <c r="E163" i="11"/>
  <c r="E182" i="11"/>
  <c r="E172" i="11"/>
  <c r="E171" i="11"/>
  <c r="E166" i="11"/>
  <c r="E161" i="11"/>
  <c r="E158" i="11"/>
  <c r="E156" i="11"/>
  <c r="E144" i="11"/>
  <c r="E143" i="11"/>
  <c r="E137" i="11"/>
  <c r="E136" i="11"/>
  <c r="E134" i="11"/>
  <c r="E129" i="11"/>
  <c r="E126" i="11"/>
  <c r="E121" i="11"/>
  <c r="E118" i="11"/>
  <c r="E113" i="11"/>
  <c r="E150" i="11"/>
  <c r="E148" i="11"/>
  <c r="E141" i="11"/>
  <c r="E135" i="11"/>
  <c r="E128" i="11"/>
  <c r="E127" i="11"/>
  <c r="E120" i="11"/>
  <c r="E119" i="11"/>
  <c r="E155" i="11"/>
  <c r="E153" i="11"/>
  <c r="E147" i="11"/>
  <c r="E146" i="11"/>
  <c r="E140" i="11"/>
  <c r="E139" i="11"/>
  <c r="E138" i="11"/>
  <c r="E133" i="11"/>
  <c r="E130" i="11"/>
  <c r="E125" i="11"/>
  <c r="E122" i="11"/>
  <c r="E117" i="11"/>
  <c r="E114" i="11"/>
  <c r="E110" i="11"/>
  <c r="E170" i="11"/>
  <c r="E149" i="11"/>
  <c r="E145" i="11"/>
  <c r="E142" i="11"/>
  <c r="E132" i="11"/>
  <c r="E131" i="11"/>
  <c r="E124" i="11"/>
  <c r="E123" i="11"/>
  <c r="E116" i="11"/>
  <c r="E115" i="11"/>
  <c r="E112" i="11"/>
  <c r="E111" i="11"/>
  <c r="E192" i="11"/>
  <c r="E109" i="11"/>
  <c r="E108" i="11"/>
  <c r="BR105" i="11" l="1"/>
  <c r="BW105" i="11"/>
  <c r="BD105" i="11"/>
  <c r="CD105" i="11"/>
  <c r="W105" i="11"/>
  <c r="AH105" i="11"/>
  <c r="BH105" i="11"/>
  <c r="BF105" i="11"/>
  <c r="BX105" i="11"/>
  <c r="P105" i="11"/>
  <c r="AF105" i="11"/>
  <c r="AW105" i="11"/>
  <c r="AR105" i="11"/>
  <c r="L46" i="9"/>
  <c r="L45" i="10"/>
  <c r="L46" i="10"/>
  <c r="L47" i="9"/>
  <c r="AF204" i="7"/>
  <c r="AF205" i="7"/>
  <c r="AF203" i="7"/>
  <c r="AF202" i="7"/>
  <c r="AF201" i="7"/>
  <c r="AF200" i="7"/>
  <c r="AF199" i="7"/>
  <c r="AF198" i="7"/>
  <c r="AF197" i="7"/>
  <c r="AF196" i="7"/>
  <c r="AF195" i="7"/>
  <c r="AF193" i="7"/>
  <c r="AF189" i="7"/>
  <c r="AF185" i="7"/>
  <c r="AF181" i="7"/>
  <c r="AF180" i="7"/>
  <c r="AF178" i="7"/>
  <c r="AF176" i="7"/>
  <c r="AF174" i="7"/>
  <c r="AF172" i="7"/>
  <c r="AF169" i="7"/>
  <c r="AF139" i="7"/>
  <c r="AF136" i="7"/>
  <c r="AF192" i="7"/>
  <c r="AF188" i="7"/>
  <c r="AF184" i="7"/>
  <c r="AF170" i="7"/>
  <c r="AF166" i="7"/>
  <c r="AF138" i="7"/>
  <c r="AF137" i="7"/>
  <c r="AF191" i="7"/>
  <c r="AF187" i="7"/>
  <c r="AF183" i="7"/>
  <c r="AF179" i="7"/>
  <c r="AF177" i="7"/>
  <c r="AF175" i="7"/>
  <c r="AF173" i="7"/>
  <c r="AF171" i="7"/>
  <c r="AF167" i="7"/>
  <c r="AF140" i="7"/>
  <c r="AF194" i="7"/>
  <c r="AF190" i="7"/>
  <c r="AF186" i="7"/>
  <c r="AF182" i="7"/>
  <c r="AF168" i="7"/>
  <c r="AF165" i="7"/>
  <c r="AF164" i="7"/>
  <c r="AF163" i="7"/>
  <c r="AF162" i="7"/>
  <c r="AF161" i="7"/>
  <c r="AF160" i="7"/>
  <c r="AF159" i="7"/>
  <c r="AF158" i="7"/>
  <c r="AF157" i="7"/>
  <c r="AF156" i="7"/>
  <c r="AF155" i="7"/>
  <c r="AF154" i="7"/>
  <c r="AF153" i="7"/>
  <c r="AF152" i="7"/>
  <c r="AF151" i="7"/>
  <c r="AF150" i="7"/>
  <c r="AF149" i="7"/>
  <c r="AF148" i="7"/>
  <c r="AF147" i="7"/>
  <c r="AF146" i="7"/>
  <c r="AF145" i="7"/>
  <c r="AF144" i="7"/>
  <c r="AF143" i="7"/>
  <c r="AF142" i="7"/>
  <c r="AF141" i="7"/>
  <c r="AF135" i="7"/>
  <c r="CJ105" i="11"/>
  <c r="AK105" i="11"/>
  <c r="AJ105" i="11"/>
  <c r="Q105" i="11"/>
  <c r="AM105" i="11"/>
  <c r="BJ105" i="11"/>
  <c r="AU105" i="11"/>
  <c r="BK105" i="11"/>
  <c r="CI105" i="11"/>
  <c r="CK105" i="11"/>
  <c r="CL105" i="11"/>
  <c r="BZ105" i="11"/>
  <c r="CO105" i="11"/>
  <c r="CS105" i="11"/>
  <c r="L47" i="10"/>
  <c r="L48" i="9"/>
  <c r="L48" i="10"/>
  <c r="L49" i="9"/>
  <c r="L105" i="11"/>
  <c r="AB105" i="11"/>
  <c r="CN105" i="11"/>
  <c r="AE97" i="3"/>
  <c r="AB95" i="3"/>
  <c r="BG105" i="11"/>
  <c r="J105" i="11"/>
  <c r="Z105" i="11"/>
  <c r="AO105" i="11"/>
  <c r="H105" i="11"/>
  <c r="T105" i="11"/>
  <c r="AN105" i="11"/>
  <c r="K105" i="11"/>
  <c r="AA105" i="11"/>
  <c r="AL105" i="11"/>
  <c r="F105" i="11"/>
  <c r="X105" i="11"/>
  <c r="AT105" i="11"/>
  <c r="BM105" i="11"/>
  <c r="CA105" i="11"/>
  <c r="BL105" i="11"/>
  <c r="BA105" i="11"/>
  <c r="BP105" i="11"/>
  <c r="BO105" i="11"/>
  <c r="AZ105" i="11"/>
  <c r="BU105" i="11"/>
  <c r="CM105" i="11"/>
  <c r="CB105" i="11"/>
  <c r="CQ105" i="11"/>
  <c r="CG105" i="11"/>
  <c r="CW105" i="11"/>
  <c r="CT105" i="11"/>
  <c r="AE204" i="7"/>
  <c r="AE205" i="7"/>
  <c r="AE203" i="7"/>
  <c r="AE202" i="7"/>
  <c r="AE201" i="7"/>
  <c r="AE200" i="7"/>
  <c r="AE199" i="7"/>
  <c r="AE198" i="7"/>
  <c r="AE197" i="7"/>
  <c r="AE196" i="7"/>
  <c r="AE195" i="7"/>
  <c r="AE194" i="7"/>
  <c r="AE193" i="7"/>
  <c r="AE192" i="7"/>
  <c r="AE191" i="7"/>
  <c r="AE190" i="7"/>
  <c r="AE189" i="7"/>
  <c r="AE188" i="7"/>
  <c r="AE187" i="7"/>
  <c r="AE186" i="7"/>
  <c r="AE185" i="7"/>
  <c r="AE184" i="7"/>
  <c r="AE183" i="7"/>
  <c r="AE182" i="7"/>
  <c r="AE181" i="7"/>
  <c r="AE170" i="7"/>
  <c r="AE166" i="7"/>
  <c r="AE138" i="7"/>
  <c r="AE137" i="7"/>
  <c r="AE179" i="7"/>
  <c r="AE177" i="7"/>
  <c r="AE175" i="7"/>
  <c r="AE173" i="7"/>
  <c r="AE171" i="7"/>
  <c r="AE167" i="7"/>
  <c r="AE140" i="7"/>
  <c r="AE135" i="7"/>
  <c r="AE168" i="7"/>
  <c r="AE165" i="7"/>
  <c r="AE164" i="7"/>
  <c r="AE163" i="7"/>
  <c r="AE162" i="7"/>
  <c r="AE161" i="7"/>
  <c r="AE160" i="7"/>
  <c r="AE159" i="7"/>
  <c r="AE158" i="7"/>
  <c r="AE157" i="7"/>
  <c r="AE156" i="7"/>
  <c r="AE155" i="7"/>
  <c r="AE154" i="7"/>
  <c r="AE153" i="7"/>
  <c r="AE152" i="7"/>
  <c r="AE151" i="7"/>
  <c r="AE150" i="7"/>
  <c r="AE149" i="7"/>
  <c r="AE148" i="7"/>
  <c r="AE147" i="7"/>
  <c r="AE146" i="7"/>
  <c r="AE145" i="7"/>
  <c r="AE144" i="7"/>
  <c r="AE143" i="7"/>
  <c r="AE142" i="7"/>
  <c r="AE141" i="7"/>
  <c r="AE180" i="7"/>
  <c r="AE178" i="7"/>
  <c r="AE176" i="7"/>
  <c r="AE174" i="7"/>
  <c r="AE172" i="7"/>
  <c r="AE169" i="7"/>
  <c r="AE139" i="7"/>
  <c r="AE136" i="7"/>
  <c r="AE134" i="7"/>
  <c r="AD97" i="3"/>
  <c r="AA95" i="3"/>
  <c r="BY105" i="11"/>
  <c r="M105" i="11"/>
  <c r="AC105" i="11"/>
  <c r="V98" i="7"/>
  <c r="O105" i="11"/>
  <c r="AE105" i="11"/>
  <c r="AP105" i="11"/>
  <c r="I105" i="11"/>
  <c r="U105" i="11"/>
  <c r="AQ105" i="11"/>
  <c r="N105" i="11"/>
  <c r="AD105" i="11"/>
  <c r="AS105" i="11"/>
  <c r="E105" i="11"/>
  <c r="Y105" i="11"/>
  <c r="AV105" i="11"/>
  <c r="BN105" i="11"/>
  <c r="CC105" i="11"/>
  <c r="BQ105" i="11"/>
  <c r="BB105" i="11"/>
  <c r="BS105" i="11"/>
  <c r="BC105" i="11"/>
  <c r="BV105" i="11"/>
  <c r="CP105" i="11"/>
  <c r="CE105" i="11"/>
  <c r="CV105" i="11"/>
  <c r="CH105" i="11"/>
  <c r="CU105" i="11"/>
  <c r="CX105" i="11"/>
  <c r="AD100" i="7"/>
  <c r="AA98" i="7"/>
  <c r="AC100" i="7"/>
  <c r="T98" i="7" l="1"/>
  <c r="AB97" i="3"/>
  <c r="Y95" i="3"/>
  <c r="AC204" i="7"/>
  <c r="AC205" i="7"/>
  <c r="AC203" i="7"/>
  <c r="AC202" i="7"/>
  <c r="AC201" i="7"/>
  <c r="AC200" i="7"/>
  <c r="AC199" i="7"/>
  <c r="AC198" i="7"/>
  <c r="AC197" i="7"/>
  <c r="AC196" i="7"/>
  <c r="AC195" i="7"/>
  <c r="AC194" i="7"/>
  <c r="AC193" i="7"/>
  <c r="AC192" i="7"/>
  <c r="AC191" i="7"/>
  <c r="AC190" i="7"/>
  <c r="AC189" i="7"/>
  <c r="AC188" i="7"/>
  <c r="AC187" i="7"/>
  <c r="AC186" i="7"/>
  <c r="AC185" i="7"/>
  <c r="AC184" i="7"/>
  <c r="AC183" i="7"/>
  <c r="AC182" i="7"/>
  <c r="AC181" i="7"/>
  <c r="AC180" i="7"/>
  <c r="AC179" i="7"/>
  <c r="AC178" i="7"/>
  <c r="AC177" i="7"/>
  <c r="AC176" i="7"/>
  <c r="AC175" i="7"/>
  <c r="AC174" i="7"/>
  <c r="AC173" i="7"/>
  <c r="AC172" i="7"/>
  <c r="AC171" i="7"/>
  <c r="AC170" i="7"/>
  <c r="AC169" i="7"/>
  <c r="AC168" i="7"/>
  <c r="AC167" i="7"/>
  <c r="AC166" i="7"/>
  <c r="AC165" i="7"/>
  <c r="AC164" i="7"/>
  <c r="AC163" i="7"/>
  <c r="AC162" i="7"/>
  <c r="AC161" i="7"/>
  <c r="AC160" i="7"/>
  <c r="AC159" i="7"/>
  <c r="AC158" i="7"/>
  <c r="AC157" i="7"/>
  <c r="AC156" i="7"/>
  <c r="AC155" i="7"/>
  <c r="AC154" i="7"/>
  <c r="AC153" i="7"/>
  <c r="AC152" i="7"/>
  <c r="AC151" i="7"/>
  <c r="AC150" i="7"/>
  <c r="AC149" i="7"/>
  <c r="AC148" i="7"/>
  <c r="AC147" i="7"/>
  <c r="AC146" i="7"/>
  <c r="AC145" i="7"/>
  <c r="AC144" i="7"/>
  <c r="AC143" i="7"/>
  <c r="AC142" i="7"/>
  <c r="AC141" i="7"/>
  <c r="AC134" i="7"/>
  <c r="AC133" i="7"/>
  <c r="AC139" i="7"/>
  <c r="AC136" i="7"/>
  <c r="AC138" i="7"/>
  <c r="AC137" i="7"/>
  <c r="AC140" i="7"/>
  <c r="AC135" i="7"/>
  <c r="AC132" i="7"/>
  <c r="AB100" i="7"/>
  <c r="Y98" i="7"/>
  <c r="AA100" i="7"/>
  <c r="AD204" i="7"/>
  <c r="AD205" i="7"/>
  <c r="AD203" i="7"/>
  <c r="AD202" i="7"/>
  <c r="AD201" i="7"/>
  <c r="AD200" i="7"/>
  <c r="AD199" i="7"/>
  <c r="AD198" i="7"/>
  <c r="AD197" i="7"/>
  <c r="AD196" i="7"/>
  <c r="AD195" i="7"/>
  <c r="AD194" i="7"/>
  <c r="AD193" i="7"/>
  <c r="AD192" i="7"/>
  <c r="AD191" i="7"/>
  <c r="AD190" i="7"/>
  <c r="AD189" i="7"/>
  <c r="AD188" i="7"/>
  <c r="AD187" i="7"/>
  <c r="AD186" i="7"/>
  <c r="AD185" i="7"/>
  <c r="AD184" i="7"/>
  <c r="AD183" i="7"/>
  <c r="AD182" i="7"/>
  <c r="AD181" i="7"/>
  <c r="AD180" i="7"/>
  <c r="AD179" i="7"/>
  <c r="AD178" i="7"/>
  <c r="AD177" i="7"/>
  <c r="AD176" i="7"/>
  <c r="AD175" i="7"/>
  <c r="AD174" i="7"/>
  <c r="AD173" i="7"/>
  <c r="AD172" i="7"/>
  <c r="AD171" i="7"/>
  <c r="AD167" i="7"/>
  <c r="AD140" i="7"/>
  <c r="AD135" i="7"/>
  <c r="AD168" i="7"/>
  <c r="AD165" i="7"/>
  <c r="AD164" i="7"/>
  <c r="AD163" i="7"/>
  <c r="AD162" i="7"/>
  <c r="AD161" i="7"/>
  <c r="AD160" i="7"/>
  <c r="AD159" i="7"/>
  <c r="AD158" i="7"/>
  <c r="AD157" i="7"/>
  <c r="AD156" i="7"/>
  <c r="AD155" i="7"/>
  <c r="AD154" i="7"/>
  <c r="AD153" i="7"/>
  <c r="AD152" i="7"/>
  <c r="AD151" i="7"/>
  <c r="AD150" i="7"/>
  <c r="AD149" i="7"/>
  <c r="AD148" i="7"/>
  <c r="AD147" i="7"/>
  <c r="AD146" i="7"/>
  <c r="AD145" i="7"/>
  <c r="AD144" i="7"/>
  <c r="AD143" i="7"/>
  <c r="AD142" i="7"/>
  <c r="AD141" i="7"/>
  <c r="AD134" i="7"/>
  <c r="AD169" i="7"/>
  <c r="AD139" i="7"/>
  <c r="AD136" i="7"/>
  <c r="AD170" i="7"/>
  <c r="AD166" i="7"/>
  <c r="AD138" i="7"/>
  <c r="AD137" i="7"/>
  <c r="AD133" i="7"/>
  <c r="AC97" i="3"/>
  <c r="Z95" i="3"/>
  <c r="AA97" i="3" l="1"/>
  <c r="X95" i="3"/>
  <c r="Z100" i="7"/>
  <c r="Z129" i="7" s="1"/>
  <c r="W98" i="7"/>
  <c r="Y100" i="7"/>
  <c r="Z97" i="3"/>
  <c r="W95" i="3"/>
  <c r="AB204" i="7"/>
  <c r="AB205" i="7"/>
  <c r="AB203" i="7"/>
  <c r="AB202" i="7"/>
  <c r="AB201" i="7"/>
  <c r="AB200" i="7"/>
  <c r="AB199" i="7"/>
  <c r="AB198" i="7"/>
  <c r="AB197" i="7"/>
  <c r="AB196" i="7"/>
  <c r="AB195" i="7"/>
  <c r="AB192" i="7"/>
  <c r="AB188" i="7"/>
  <c r="AB184" i="7"/>
  <c r="AB179" i="7"/>
  <c r="AB177" i="7"/>
  <c r="AB175" i="7"/>
  <c r="AB173" i="7"/>
  <c r="AB171" i="7"/>
  <c r="AB168" i="7"/>
  <c r="AB139" i="7"/>
  <c r="AB136" i="7"/>
  <c r="AB191" i="7"/>
  <c r="AB187" i="7"/>
  <c r="AB183" i="7"/>
  <c r="AB169" i="7"/>
  <c r="AB138" i="7"/>
  <c r="AB137" i="7"/>
  <c r="AB194" i="7"/>
  <c r="AB190" i="7"/>
  <c r="AB186" i="7"/>
  <c r="AB182" i="7"/>
  <c r="AB180" i="7"/>
  <c r="AB178" i="7"/>
  <c r="AB176" i="7"/>
  <c r="AB174" i="7"/>
  <c r="AB172" i="7"/>
  <c r="AB170" i="7"/>
  <c r="AB166" i="7"/>
  <c r="AB140" i="7"/>
  <c r="AB135" i="7"/>
  <c r="AB132" i="7"/>
  <c r="AB193" i="7"/>
  <c r="AB189" i="7"/>
  <c r="AB185" i="7"/>
  <c r="AB181" i="7"/>
  <c r="AB167" i="7"/>
  <c r="AB165" i="7"/>
  <c r="AB164" i="7"/>
  <c r="AB163" i="7"/>
  <c r="AB162" i="7"/>
  <c r="AB161" i="7"/>
  <c r="AB160" i="7"/>
  <c r="AB159" i="7"/>
  <c r="AB158" i="7"/>
  <c r="AB157" i="7"/>
  <c r="AB156" i="7"/>
  <c r="AB155" i="7"/>
  <c r="AB154" i="7"/>
  <c r="AB153" i="7"/>
  <c r="AB152" i="7"/>
  <c r="AB151" i="7"/>
  <c r="AB150" i="7"/>
  <c r="AB149" i="7"/>
  <c r="AB148" i="7"/>
  <c r="AB147" i="7"/>
  <c r="AB146" i="7"/>
  <c r="AB145" i="7"/>
  <c r="AB144" i="7"/>
  <c r="AB143" i="7"/>
  <c r="AB142" i="7"/>
  <c r="AB141" i="7"/>
  <c r="AB134" i="7"/>
  <c r="AB133" i="7"/>
  <c r="AB131" i="7"/>
  <c r="R98" i="7"/>
  <c r="AA204" i="7"/>
  <c r="AA205" i="7"/>
  <c r="AA203" i="7"/>
  <c r="AA202" i="7"/>
  <c r="AA201" i="7"/>
  <c r="AA200" i="7"/>
  <c r="AA199" i="7"/>
  <c r="AA198" i="7"/>
  <c r="AA197" i="7"/>
  <c r="AA196" i="7"/>
  <c r="AA195" i="7"/>
  <c r="AA194" i="7"/>
  <c r="AA193" i="7"/>
  <c r="AA192" i="7"/>
  <c r="AA191" i="7"/>
  <c r="AA190" i="7"/>
  <c r="AA189" i="7"/>
  <c r="AA188" i="7"/>
  <c r="AA187" i="7"/>
  <c r="AA186" i="7"/>
  <c r="AA185" i="7"/>
  <c r="AA184" i="7"/>
  <c r="AA183" i="7"/>
  <c r="AA182" i="7"/>
  <c r="AA181" i="7"/>
  <c r="AA169" i="7"/>
  <c r="AA138" i="7"/>
  <c r="AA137" i="7"/>
  <c r="AA180" i="7"/>
  <c r="AA178" i="7"/>
  <c r="AA176" i="7"/>
  <c r="AA174" i="7"/>
  <c r="AA172" i="7"/>
  <c r="AA170" i="7"/>
  <c r="AA166" i="7"/>
  <c r="AA140" i="7"/>
  <c r="AA135" i="7"/>
  <c r="AA132" i="7"/>
  <c r="AA167" i="7"/>
  <c r="AA165" i="7"/>
  <c r="AA164" i="7"/>
  <c r="AA163" i="7"/>
  <c r="AA162" i="7"/>
  <c r="AA161" i="7"/>
  <c r="AA160" i="7"/>
  <c r="AA159" i="7"/>
  <c r="AA158" i="7"/>
  <c r="AA157" i="7"/>
  <c r="AA156" i="7"/>
  <c r="AA155" i="7"/>
  <c r="AA154" i="7"/>
  <c r="AA153" i="7"/>
  <c r="AA152" i="7"/>
  <c r="AA151" i="7"/>
  <c r="AA150" i="7"/>
  <c r="AA149" i="7"/>
  <c r="AA148" i="7"/>
  <c r="AA147" i="7"/>
  <c r="AA146" i="7"/>
  <c r="AA145" i="7"/>
  <c r="AA144" i="7"/>
  <c r="AA143" i="7"/>
  <c r="AA142" i="7"/>
  <c r="AA141" i="7"/>
  <c r="AA134" i="7"/>
  <c r="AA133" i="7"/>
  <c r="AA179" i="7"/>
  <c r="AA177" i="7"/>
  <c r="AA175" i="7"/>
  <c r="AA173" i="7"/>
  <c r="AA171" i="7"/>
  <c r="AA168" i="7"/>
  <c r="AA139" i="7"/>
  <c r="AA136" i="7"/>
  <c r="AA131" i="7"/>
  <c r="AA130" i="7"/>
  <c r="P98" i="7" l="1"/>
  <c r="X100" i="7"/>
  <c r="U98" i="7"/>
  <c r="W100" i="7"/>
  <c r="X97" i="3"/>
  <c r="U95" i="3"/>
  <c r="Y97" i="3"/>
  <c r="V95" i="3"/>
  <c r="Y204" i="7"/>
  <c r="Y205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84" i="7"/>
  <c r="Y183" i="7"/>
  <c r="Y182" i="7"/>
  <c r="Y181" i="7"/>
  <c r="Y180" i="7"/>
  <c r="Y179" i="7"/>
  <c r="Y178" i="7"/>
  <c r="Y177" i="7"/>
  <c r="Y176" i="7"/>
  <c r="Y175" i="7"/>
  <c r="Y174" i="7"/>
  <c r="Y173" i="7"/>
  <c r="Y172" i="7"/>
  <c r="Y171" i="7"/>
  <c r="Y170" i="7"/>
  <c r="Y169" i="7"/>
  <c r="Y168" i="7"/>
  <c r="Y167" i="7"/>
  <c r="Y166" i="7"/>
  <c r="Z204" i="7"/>
  <c r="Z205" i="7"/>
  <c r="Z203" i="7"/>
  <c r="Z202" i="7"/>
  <c r="Z201" i="7"/>
  <c r="Z200" i="7"/>
  <c r="Z199" i="7"/>
  <c r="Z198" i="7"/>
  <c r="Z197" i="7"/>
  <c r="Z196" i="7"/>
  <c r="Z195" i="7"/>
  <c r="Z194" i="7"/>
  <c r="Z193" i="7"/>
  <c r="Z192" i="7"/>
  <c r="Z191" i="7"/>
  <c r="Z190" i="7"/>
  <c r="Z189" i="7"/>
  <c r="Z188" i="7"/>
  <c r="Z187" i="7"/>
  <c r="Z186" i="7"/>
  <c r="Z185" i="7"/>
  <c r="Z184" i="7"/>
  <c r="Z183" i="7"/>
  <c r="Z182" i="7"/>
  <c r="Z181" i="7"/>
  <c r="Z180" i="7"/>
  <c r="Z179" i="7"/>
  <c r="Z178" i="7"/>
  <c r="Z177" i="7"/>
  <c r="Z176" i="7"/>
  <c r="Z175" i="7"/>
  <c r="Z174" i="7"/>
  <c r="Z173" i="7"/>
  <c r="Z172" i="7"/>
  <c r="Z171" i="7"/>
  <c r="Z170" i="7"/>
  <c r="Z166" i="7"/>
  <c r="Y165" i="7"/>
  <c r="Y164" i="7"/>
  <c r="Y163" i="7"/>
  <c r="Y162" i="7"/>
  <c r="Y161" i="7"/>
  <c r="Y160" i="7"/>
  <c r="Y159" i="7"/>
  <c r="Y158" i="7"/>
  <c r="Y157" i="7"/>
  <c r="Y156" i="7"/>
  <c r="Y155" i="7"/>
  <c r="Y154" i="7"/>
  <c r="Y153" i="7"/>
  <c r="Y152" i="7"/>
  <c r="Y151" i="7"/>
  <c r="Y150" i="7"/>
  <c r="Y149" i="7"/>
  <c r="Y148" i="7"/>
  <c r="Y147" i="7"/>
  <c r="Y146" i="7"/>
  <c r="Y145" i="7"/>
  <c r="Y144" i="7"/>
  <c r="Y143" i="7"/>
  <c r="Y142" i="7"/>
  <c r="Y141" i="7"/>
  <c r="Z140" i="7"/>
  <c r="Z135" i="7"/>
  <c r="Y134" i="7"/>
  <c r="Y133" i="7"/>
  <c r="Z132" i="7"/>
  <c r="Z167" i="7"/>
  <c r="Z165" i="7"/>
  <c r="Z164" i="7"/>
  <c r="Z163" i="7"/>
  <c r="Z162" i="7"/>
  <c r="Z161" i="7"/>
  <c r="Z160" i="7"/>
  <c r="Z159" i="7"/>
  <c r="Z158" i="7"/>
  <c r="Z157" i="7"/>
  <c r="Z156" i="7"/>
  <c r="Z155" i="7"/>
  <c r="Z154" i="7"/>
  <c r="Z153" i="7"/>
  <c r="Z152" i="7"/>
  <c r="Z151" i="7"/>
  <c r="Z150" i="7"/>
  <c r="Z149" i="7"/>
  <c r="Z148" i="7"/>
  <c r="Z147" i="7"/>
  <c r="Z146" i="7"/>
  <c r="Z145" i="7"/>
  <c r="Z144" i="7"/>
  <c r="Z143" i="7"/>
  <c r="Z142" i="7"/>
  <c r="Z141" i="7"/>
  <c r="Y139" i="7"/>
  <c r="Y136" i="7"/>
  <c r="Z134" i="7"/>
  <c r="Z133" i="7"/>
  <c r="Y131" i="7"/>
  <c r="Z130" i="7"/>
  <c r="Z168" i="7"/>
  <c r="Z139" i="7"/>
  <c r="Y138" i="7"/>
  <c r="Y137" i="7"/>
  <c r="Z136" i="7"/>
  <c r="Z131" i="7"/>
  <c r="Y130" i="7"/>
  <c r="Y129" i="7"/>
  <c r="Z169" i="7"/>
  <c r="Y140" i="7"/>
  <c r="Z138" i="7"/>
  <c r="Z137" i="7"/>
  <c r="Y135" i="7"/>
  <c r="Y132" i="7"/>
  <c r="Y128" i="7"/>
  <c r="V100" i="7" l="1"/>
  <c r="S98" i="7"/>
  <c r="U100" i="7"/>
  <c r="V97" i="3"/>
  <c r="S95" i="3"/>
  <c r="X204" i="7"/>
  <c r="X205" i="7"/>
  <c r="X203" i="7"/>
  <c r="X202" i="7"/>
  <c r="X201" i="7"/>
  <c r="X200" i="7"/>
  <c r="X199" i="7"/>
  <c r="X198" i="7"/>
  <c r="X197" i="7"/>
  <c r="X196" i="7"/>
  <c r="X195" i="7"/>
  <c r="X191" i="7"/>
  <c r="X187" i="7"/>
  <c r="X183" i="7"/>
  <c r="X180" i="7"/>
  <c r="X178" i="7"/>
  <c r="X176" i="7"/>
  <c r="X174" i="7"/>
  <c r="X172" i="7"/>
  <c r="X167" i="7"/>
  <c r="X139" i="7"/>
  <c r="X136" i="7"/>
  <c r="X131" i="7"/>
  <c r="X128" i="7"/>
  <c r="X194" i="7"/>
  <c r="X190" i="7"/>
  <c r="X186" i="7"/>
  <c r="X182" i="7"/>
  <c r="X168" i="7"/>
  <c r="X138" i="7"/>
  <c r="X137" i="7"/>
  <c r="X130" i="7"/>
  <c r="X129" i="7"/>
  <c r="X193" i="7"/>
  <c r="X189" i="7"/>
  <c r="X185" i="7"/>
  <c r="X181" i="7"/>
  <c r="X179" i="7"/>
  <c r="X177" i="7"/>
  <c r="X175" i="7"/>
  <c r="X173" i="7"/>
  <c r="X171" i="7"/>
  <c r="X169" i="7"/>
  <c r="X140" i="7"/>
  <c r="X135" i="7"/>
  <c r="X132" i="7"/>
  <c r="X192" i="7"/>
  <c r="X188" i="7"/>
  <c r="X184" i="7"/>
  <c r="X170" i="7"/>
  <c r="X166" i="7"/>
  <c r="X165" i="7"/>
  <c r="X164" i="7"/>
  <c r="X163" i="7"/>
  <c r="X162" i="7"/>
  <c r="X161" i="7"/>
  <c r="X160" i="7"/>
  <c r="X159" i="7"/>
  <c r="X158" i="7"/>
  <c r="X157" i="7"/>
  <c r="X156" i="7"/>
  <c r="X155" i="7"/>
  <c r="X154" i="7"/>
  <c r="X153" i="7"/>
  <c r="X152" i="7"/>
  <c r="X151" i="7"/>
  <c r="X150" i="7"/>
  <c r="X149" i="7"/>
  <c r="X148" i="7"/>
  <c r="X147" i="7"/>
  <c r="X146" i="7"/>
  <c r="X145" i="7"/>
  <c r="X144" i="7"/>
  <c r="X143" i="7"/>
  <c r="X142" i="7"/>
  <c r="X141" i="7"/>
  <c r="X134" i="7"/>
  <c r="X133" i="7"/>
  <c r="X127" i="7"/>
  <c r="N98" i="7"/>
  <c r="W97" i="3"/>
  <c r="T95" i="3"/>
  <c r="W204" i="7"/>
  <c r="W205" i="7"/>
  <c r="W203" i="7"/>
  <c r="W202" i="7"/>
  <c r="W201" i="7"/>
  <c r="W200" i="7"/>
  <c r="W199" i="7"/>
  <c r="W198" i="7"/>
  <c r="W197" i="7"/>
  <c r="W196" i="7"/>
  <c r="W195" i="7"/>
  <c r="W194" i="7"/>
  <c r="W193" i="7"/>
  <c r="W192" i="7"/>
  <c r="W191" i="7"/>
  <c r="W190" i="7"/>
  <c r="W189" i="7"/>
  <c r="W188" i="7"/>
  <c r="W187" i="7"/>
  <c r="W186" i="7"/>
  <c r="W185" i="7"/>
  <c r="W184" i="7"/>
  <c r="W183" i="7"/>
  <c r="W182" i="7"/>
  <c r="W181" i="7"/>
  <c r="W168" i="7"/>
  <c r="W138" i="7"/>
  <c r="W137" i="7"/>
  <c r="W130" i="7"/>
  <c r="W129" i="7"/>
  <c r="W179" i="7"/>
  <c r="W177" i="7"/>
  <c r="W175" i="7"/>
  <c r="W173" i="7"/>
  <c r="W171" i="7"/>
  <c r="W169" i="7"/>
  <c r="W140" i="7"/>
  <c r="W135" i="7"/>
  <c r="W132" i="7"/>
  <c r="W127" i="7"/>
  <c r="W170" i="7"/>
  <c r="W166" i="7"/>
  <c r="W165" i="7"/>
  <c r="W164" i="7"/>
  <c r="W163" i="7"/>
  <c r="W162" i="7"/>
  <c r="W161" i="7"/>
  <c r="W160" i="7"/>
  <c r="W159" i="7"/>
  <c r="W158" i="7"/>
  <c r="W157" i="7"/>
  <c r="W156" i="7"/>
  <c r="W155" i="7"/>
  <c r="W154" i="7"/>
  <c r="W153" i="7"/>
  <c r="W152" i="7"/>
  <c r="W151" i="7"/>
  <c r="W150" i="7"/>
  <c r="W149" i="7"/>
  <c r="W148" i="7"/>
  <c r="W147" i="7"/>
  <c r="W146" i="7"/>
  <c r="W145" i="7"/>
  <c r="W144" i="7"/>
  <c r="W143" i="7"/>
  <c r="W142" i="7"/>
  <c r="W141" i="7"/>
  <c r="W134" i="7"/>
  <c r="W133" i="7"/>
  <c r="W180" i="7"/>
  <c r="W178" i="7"/>
  <c r="W176" i="7"/>
  <c r="W174" i="7"/>
  <c r="W172" i="7"/>
  <c r="W167" i="7"/>
  <c r="W139" i="7"/>
  <c r="W136" i="7"/>
  <c r="W131" i="7"/>
  <c r="W128" i="7"/>
  <c r="W126" i="7"/>
  <c r="U97" i="3" l="1"/>
  <c r="R95" i="3"/>
  <c r="U204" i="7"/>
  <c r="U205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84" i="7"/>
  <c r="U183" i="7"/>
  <c r="U182" i="7"/>
  <c r="U181" i="7"/>
  <c r="U180" i="7"/>
  <c r="U179" i="7"/>
  <c r="U178" i="7"/>
  <c r="U177" i="7"/>
  <c r="U176" i="7"/>
  <c r="U175" i="7"/>
  <c r="U174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6" i="7"/>
  <c r="U155" i="7"/>
  <c r="U154" i="7"/>
  <c r="U153" i="7"/>
  <c r="U152" i="7"/>
  <c r="U151" i="7"/>
  <c r="U150" i="7"/>
  <c r="U149" i="7"/>
  <c r="U148" i="7"/>
  <c r="U147" i="7"/>
  <c r="U146" i="7"/>
  <c r="U145" i="7"/>
  <c r="U144" i="7"/>
  <c r="U143" i="7"/>
  <c r="U142" i="7"/>
  <c r="U141" i="7"/>
  <c r="U134" i="7"/>
  <c r="U133" i="7"/>
  <c r="U126" i="7"/>
  <c r="U125" i="7"/>
  <c r="U139" i="7"/>
  <c r="U136" i="7"/>
  <c r="U131" i="7"/>
  <c r="U128" i="7"/>
  <c r="U138" i="7"/>
  <c r="U137" i="7"/>
  <c r="U130" i="7"/>
  <c r="U129" i="7"/>
  <c r="U140" i="7"/>
  <c r="U135" i="7"/>
  <c r="U132" i="7"/>
  <c r="U127" i="7"/>
  <c r="U124" i="7"/>
  <c r="L98" i="7"/>
  <c r="T100" i="7"/>
  <c r="Q98" i="7"/>
  <c r="S100" i="7"/>
  <c r="T97" i="3"/>
  <c r="Q95" i="3"/>
  <c r="V204" i="7"/>
  <c r="V205" i="7"/>
  <c r="V203" i="7"/>
  <c r="V202" i="7"/>
  <c r="V201" i="7"/>
  <c r="V200" i="7"/>
  <c r="V199" i="7"/>
  <c r="V198" i="7"/>
  <c r="V197" i="7"/>
  <c r="V196" i="7"/>
  <c r="V195" i="7"/>
  <c r="V194" i="7"/>
  <c r="V193" i="7"/>
  <c r="V192" i="7"/>
  <c r="V191" i="7"/>
  <c r="V190" i="7"/>
  <c r="V189" i="7"/>
  <c r="V188" i="7"/>
  <c r="V187" i="7"/>
  <c r="V186" i="7"/>
  <c r="V185" i="7"/>
  <c r="V184" i="7"/>
  <c r="V183" i="7"/>
  <c r="V182" i="7"/>
  <c r="V181" i="7"/>
  <c r="V180" i="7"/>
  <c r="V179" i="7"/>
  <c r="V178" i="7"/>
  <c r="V177" i="7"/>
  <c r="V176" i="7"/>
  <c r="V175" i="7"/>
  <c r="V174" i="7"/>
  <c r="V173" i="7"/>
  <c r="V172" i="7"/>
  <c r="V171" i="7"/>
  <c r="V169" i="7"/>
  <c r="V140" i="7"/>
  <c r="V135" i="7"/>
  <c r="V132" i="7"/>
  <c r="V127" i="7"/>
  <c r="V130" i="7"/>
  <c r="V170" i="7"/>
  <c r="V166" i="7"/>
  <c r="V165" i="7"/>
  <c r="V164" i="7"/>
  <c r="V163" i="7"/>
  <c r="V162" i="7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148" i="7"/>
  <c r="V147" i="7"/>
  <c r="V146" i="7"/>
  <c r="V145" i="7"/>
  <c r="V144" i="7"/>
  <c r="V143" i="7"/>
  <c r="V142" i="7"/>
  <c r="V141" i="7"/>
  <c r="V134" i="7"/>
  <c r="V133" i="7"/>
  <c r="V126" i="7"/>
  <c r="V167" i="7"/>
  <c r="V139" i="7"/>
  <c r="V136" i="7"/>
  <c r="V131" i="7"/>
  <c r="V128" i="7"/>
  <c r="V168" i="7"/>
  <c r="V138" i="7"/>
  <c r="V137" i="7"/>
  <c r="V129" i="7"/>
  <c r="V125" i="7"/>
  <c r="R100" i="7" l="1"/>
  <c r="O98" i="7"/>
  <c r="Q100" i="7"/>
  <c r="T204" i="7"/>
  <c r="T205" i="7"/>
  <c r="T203" i="7"/>
  <c r="T202" i="7"/>
  <c r="T201" i="7"/>
  <c r="T200" i="7"/>
  <c r="T199" i="7"/>
  <c r="T198" i="7"/>
  <c r="T197" i="7"/>
  <c r="T196" i="7"/>
  <c r="T195" i="7"/>
  <c r="T194" i="7"/>
  <c r="T190" i="7"/>
  <c r="T186" i="7"/>
  <c r="T182" i="7"/>
  <c r="T179" i="7"/>
  <c r="T177" i="7"/>
  <c r="T175" i="7"/>
  <c r="T173" i="7"/>
  <c r="T171" i="7"/>
  <c r="T170" i="7"/>
  <c r="T166" i="7"/>
  <c r="T139" i="7"/>
  <c r="T136" i="7"/>
  <c r="T131" i="7"/>
  <c r="T128" i="7"/>
  <c r="T127" i="7"/>
  <c r="T125" i="7"/>
  <c r="T193" i="7"/>
  <c r="T189" i="7"/>
  <c r="T185" i="7"/>
  <c r="T181" i="7"/>
  <c r="T167" i="7"/>
  <c r="T138" i="7"/>
  <c r="T137" i="7"/>
  <c r="T130" i="7"/>
  <c r="T129" i="7"/>
  <c r="T126" i="7"/>
  <c r="T192" i="7"/>
  <c r="T188" i="7"/>
  <c r="T184" i="7"/>
  <c r="T180" i="7"/>
  <c r="T178" i="7"/>
  <c r="T176" i="7"/>
  <c r="T174" i="7"/>
  <c r="T172" i="7"/>
  <c r="T168" i="7"/>
  <c r="T140" i="7"/>
  <c r="T135" i="7"/>
  <c r="T132" i="7"/>
  <c r="T124" i="7"/>
  <c r="T191" i="7"/>
  <c r="T187" i="7"/>
  <c r="T183" i="7"/>
  <c r="T169" i="7"/>
  <c r="T165" i="7"/>
  <c r="T164" i="7"/>
  <c r="T163" i="7"/>
  <c r="T162" i="7"/>
  <c r="T161" i="7"/>
  <c r="T160" i="7"/>
  <c r="T159" i="7"/>
  <c r="T158" i="7"/>
  <c r="T157" i="7"/>
  <c r="T156" i="7"/>
  <c r="T155" i="7"/>
  <c r="T154" i="7"/>
  <c r="T153" i="7"/>
  <c r="T152" i="7"/>
  <c r="T151" i="7"/>
  <c r="T150" i="7"/>
  <c r="T149" i="7"/>
  <c r="T148" i="7"/>
  <c r="T147" i="7"/>
  <c r="T146" i="7"/>
  <c r="T145" i="7"/>
  <c r="T144" i="7"/>
  <c r="T143" i="7"/>
  <c r="T142" i="7"/>
  <c r="T141" i="7"/>
  <c r="T134" i="7"/>
  <c r="T133" i="7"/>
  <c r="T123" i="7"/>
  <c r="R97" i="3"/>
  <c r="O95" i="3"/>
  <c r="J98" i="7"/>
  <c r="S97" i="3"/>
  <c r="P95" i="3"/>
  <c r="S204" i="7"/>
  <c r="S205" i="7"/>
  <c r="S203" i="7"/>
  <c r="S202" i="7"/>
  <c r="S201" i="7"/>
  <c r="S200" i="7"/>
  <c r="S199" i="7"/>
  <c r="S198" i="7"/>
  <c r="S197" i="7"/>
  <c r="S196" i="7"/>
  <c r="S195" i="7"/>
  <c r="S194" i="7"/>
  <c r="S193" i="7"/>
  <c r="S192" i="7"/>
  <c r="S191" i="7"/>
  <c r="S190" i="7"/>
  <c r="S189" i="7"/>
  <c r="S188" i="7"/>
  <c r="S187" i="7"/>
  <c r="S186" i="7"/>
  <c r="S185" i="7"/>
  <c r="S184" i="7"/>
  <c r="S183" i="7"/>
  <c r="S182" i="7"/>
  <c r="S181" i="7"/>
  <c r="S167" i="7"/>
  <c r="S138" i="7"/>
  <c r="S137" i="7"/>
  <c r="S130" i="7"/>
  <c r="S129" i="7"/>
  <c r="S180" i="7"/>
  <c r="S178" i="7"/>
  <c r="S176" i="7"/>
  <c r="S174" i="7"/>
  <c r="S172" i="7"/>
  <c r="S168" i="7"/>
  <c r="S140" i="7"/>
  <c r="S135" i="7"/>
  <c r="S132" i="7"/>
  <c r="S127" i="7"/>
  <c r="S124" i="7"/>
  <c r="S126" i="7"/>
  <c r="S125" i="7"/>
  <c r="S123" i="7"/>
  <c r="S169" i="7"/>
  <c r="S165" i="7"/>
  <c r="S164" i="7"/>
  <c r="S163" i="7"/>
  <c r="S162" i="7"/>
  <c r="S161" i="7"/>
  <c r="S160" i="7"/>
  <c r="S159" i="7"/>
  <c r="S158" i="7"/>
  <c r="S157" i="7"/>
  <c r="S156" i="7"/>
  <c r="S155" i="7"/>
  <c r="S154" i="7"/>
  <c r="S153" i="7"/>
  <c r="S152" i="7"/>
  <c r="S151" i="7"/>
  <c r="S150" i="7"/>
  <c r="S149" i="7"/>
  <c r="S148" i="7"/>
  <c r="S147" i="7"/>
  <c r="S146" i="7"/>
  <c r="S145" i="7"/>
  <c r="S144" i="7"/>
  <c r="S143" i="7"/>
  <c r="S142" i="7"/>
  <c r="S141" i="7"/>
  <c r="S134" i="7"/>
  <c r="S133" i="7"/>
  <c r="S179" i="7"/>
  <c r="S177" i="7"/>
  <c r="S175" i="7"/>
  <c r="S173" i="7"/>
  <c r="S171" i="7"/>
  <c r="S170" i="7"/>
  <c r="S166" i="7"/>
  <c r="S139" i="7"/>
  <c r="S136" i="7"/>
  <c r="S131" i="7"/>
  <c r="S128" i="7"/>
  <c r="S122" i="7"/>
  <c r="P97" i="3" l="1"/>
  <c r="M95" i="3"/>
  <c r="Q97" i="3"/>
  <c r="N95" i="3"/>
  <c r="Q204" i="7"/>
  <c r="Q205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34" i="7"/>
  <c r="Q133" i="7"/>
  <c r="Q126" i="7"/>
  <c r="Q125" i="7"/>
  <c r="Q121" i="7"/>
  <c r="Q124" i="7"/>
  <c r="Q139" i="7"/>
  <c r="Q136" i="7"/>
  <c r="Q131" i="7"/>
  <c r="Q128" i="7"/>
  <c r="Q123" i="7"/>
  <c r="Q122" i="7"/>
  <c r="Q127" i="7"/>
  <c r="Q138" i="7"/>
  <c r="Q137" i="7"/>
  <c r="Q130" i="7"/>
  <c r="Q129" i="7"/>
  <c r="Q140" i="7"/>
  <c r="Q135" i="7"/>
  <c r="Q132" i="7"/>
  <c r="Q120" i="7"/>
  <c r="H98" i="7"/>
  <c r="P100" i="7"/>
  <c r="M98" i="7"/>
  <c r="O100" i="7"/>
  <c r="R204" i="7"/>
  <c r="R205" i="7"/>
  <c r="R203" i="7"/>
  <c r="R202" i="7"/>
  <c r="R201" i="7"/>
  <c r="R200" i="7"/>
  <c r="R199" i="7"/>
  <c r="R198" i="7"/>
  <c r="R197" i="7"/>
  <c r="R196" i="7"/>
  <c r="R195" i="7"/>
  <c r="R194" i="7"/>
  <c r="R193" i="7"/>
  <c r="R192" i="7"/>
  <c r="R191" i="7"/>
  <c r="R190" i="7"/>
  <c r="R189" i="7"/>
  <c r="R188" i="7"/>
  <c r="R187" i="7"/>
  <c r="R186" i="7"/>
  <c r="R185" i="7"/>
  <c r="R184" i="7"/>
  <c r="R183" i="7"/>
  <c r="R182" i="7"/>
  <c r="R181" i="7"/>
  <c r="R180" i="7"/>
  <c r="R179" i="7"/>
  <c r="R178" i="7"/>
  <c r="R177" i="7"/>
  <c r="R176" i="7"/>
  <c r="R175" i="7"/>
  <c r="R174" i="7"/>
  <c r="R173" i="7"/>
  <c r="R172" i="7"/>
  <c r="R171" i="7"/>
  <c r="R168" i="7"/>
  <c r="R140" i="7"/>
  <c r="R135" i="7"/>
  <c r="R132" i="7"/>
  <c r="R127" i="7"/>
  <c r="R124" i="7"/>
  <c r="R169" i="7"/>
  <c r="R165" i="7"/>
  <c r="R164" i="7"/>
  <c r="R163" i="7"/>
  <c r="R162" i="7"/>
  <c r="R161" i="7"/>
  <c r="R160" i="7"/>
  <c r="R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34" i="7"/>
  <c r="R133" i="7"/>
  <c r="R126" i="7"/>
  <c r="R125" i="7"/>
  <c r="R122" i="7"/>
  <c r="R170" i="7"/>
  <c r="R166" i="7"/>
  <c r="R139" i="7"/>
  <c r="R136" i="7"/>
  <c r="R131" i="7"/>
  <c r="R128" i="7"/>
  <c r="R123" i="7"/>
  <c r="R129" i="7"/>
  <c r="R167" i="7"/>
  <c r="R138" i="7"/>
  <c r="R137" i="7"/>
  <c r="R130" i="7"/>
  <c r="R121" i="7"/>
  <c r="F98" i="7" l="1"/>
  <c r="O97" i="3"/>
  <c r="L95" i="3"/>
  <c r="O204" i="7"/>
  <c r="O205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70" i="7"/>
  <c r="O166" i="7"/>
  <c r="O138" i="7"/>
  <c r="O137" i="7"/>
  <c r="O130" i="7"/>
  <c r="O129" i="7"/>
  <c r="O122" i="7"/>
  <c r="O121" i="7"/>
  <c r="O126" i="7"/>
  <c r="O125" i="7"/>
  <c r="O123" i="7"/>
  <c r="O179" i="7"/>
  <c r="O177" i="7"/>
  <c r="O175" i="7"/>
  <c r="O173" i="7"/>
  <c r="O171" i="7"/>
  <c r="O167" i="7"/>
  <c r="O140" i="7"/>
  <c r="O135" i="7"/>
  <c r="O132" i="7"/>
  <c r="O127" i="7"/>
  <c r="O124" i="7"/>
  <c r="O119" i="7"/>
  <c r="O168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34" i="7"/>
  <c r="O133" i="7"/>
  <c r="O180" i="7"/>
  <c r="O178" i="7"/>
  <c r="O176" i="7"/>
  <c r="O174" i="7"/>
  <c r="O172" i="7"/>
  <c r="O169" i="7"/>
  <c r="O165" i="7"/>
  <c r="O139" i="7"/>
  <c r="O136" i="7"/>
  <c r="O131" i="7"/>
  <c r="O128" i="7"/>
  <c r="O120" i="7"/>
  <c r="O118" i="7"/>
  <c r="N100" i="7"/>
  <c r="K98" i="7"/>
  <c r="M100" i="7"/>
  <c r="N97" i="3"/>
  <c r="K95" i="3"/>
  <c r="P204" i="7"/>
  <c r="P205" i="7"/>
  <c r="P203" i="7"/>
  <c r="P202" i="7"/>
  <c r="P201" i="7"/>
  <c r="P200" i="7"/>
  <c r="P199" i="7"/>
  <c r="P198" i="7"/>
  <c r="P197" i="7"/>
  <c r="P196" i="7"/>
  <c r="P195" i="7"/>
  <c r="P193" i="7"/>
  <c r="P189" i="7"/>
  <c r="P185" i="7"/>
  <c r="P181" i="7"/>
  <c r="P180" i="7"/>
  <c r="P178" i="7"/>
  <c r="P176" i="7"/>
  <c r="P174" i="7"/>
  <c r="P172" i="7"/>
  <c r="P169" i="7"/>
  <c r="P165" i="7"/>
  <c r="P139" i="7"/>
  <c r="P136" i="7"/>
  <c r="P131" i="7"/>
  <c r="P128" i="7"/>
  <c r="P123" i="7"/>
  <c r="P120" i="7"/>
  <c r="P192" i="7"/>
  <c r="P188" i="7"/>
  <c r="P184" i="7"/>
  <c r="P170" i="7"/>
  <c r="P166" i="7"/>
  <c r="P138" i="7"/>
  <c r="P137" i="7"/>
  <c r="P130" i="7"/>
  <c r="P129" i="7"/>
  <c r="P122" i="7"/>
  <c r="P121" i="7"/>
  <c r="P127" i="7"/>
  <c r="P124" i="7"/>
  <c r="P125" i="7"/>
  <c r="P191" i="7"/>
  <c r="P187" i="7"/>
  <c r="P183" i="7"/>
  <c r="P179" i="7"/>
  <c r="P177" i="7"/>
  <c r="P175" i="7"/>
  <c r="P173" i="7"/>
  <c r="P171" i="7"/>
  <c r="P167" i="7"/>
  <c r="P140" i="7"/>
  <c r="P135" i="7"/>
  <c r="P132" i="7"/>
  <c r="P126" i="7"/>
  <c r="P194" i="7"/>
  <c r="P190" i="7"/>
  <c r="P186" i="7"/>
  <c r="P182" i="7"/>
  <c r="P168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34" i="7"/>
  <c r="P133" i="7"/>
  <c r="P119" i="7"/>
  <c r="M97" i="3" l="1"/>
  <c r="J95" i="3"/>
  <c r="M204" i="7"/>
  <c r="M205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34" i="7"/>
  <c r="M133" i="7"/>
  <c r="M126" i="7"/>
  <c r="M125" i="7"/>
  <c r="M118" i="7"/>
  <c r="M117" i="7"/>
  <c r="M127" i="7"/>
  <c r="M139" i="7"/>
  <c r="M136" i="7"/>
  <c r="M131" i="7"/>
  <c r="M128" i="7"/>
  <c r="M123" i="7"/>
  <c r="M120" i="7"/>
  <c r="M138" i="7"/>
  <c r="M137" i="7"/>
  <c r="M130" i="7"/>
  <c r="M129" i="7"/>
  <c r="M122" i="7"/>
  <c r="M121" i="7"/>
  <c r="M124" i="7"/>
  <c r="M119" i="7"/>
  <c r="M140" i="7"/>
  <c r="M135" i="7"/>
  <c r="M132" i="7"/>
  <c r="M116" i="7"/>
  <c r="L100" i="7"/>
  <c r="I98" i="7"/>
  <c r="K100" i="7"/>
  <c r="D98" i="7"/>
  <c r="L97" i="3"/>
  <c r="I95" i="3"/>
  <c r="N204" i="7"/>
  <c r="N205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67" i="7"/>
  <c r="N140" i="7"/>
  <c r="N135" i="7"/>
  <c r="N132" i="7"/>
  <c r="N127" i="7"/>
  <c r="N124" i="7"/>
  <c r="N119" i="7"/>
  <c r="N123" i="7"/>
  <c r="N120" i="7"/>
  <c r="N168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34" i="7"/>
  <c r="N133" i="7"/>
  <c r="N126" i="7"/>
  <c r="N125" i="7"/>
  <c r="N118" i="7"/>
  <c r="N169" i="7"/>
  <c r="N165" i="7"/>
  <c r="N139" i="7"/>
  <c r="N136" i="7"/>
  <c r="N131" i="7"/>
  <c r="N128" i="7"/>
  <c r="N170" i="7"/>
  <c r="N166" i="7"/>
  <c r="N138" i="7"/>
  <c r="N137" i="7"/>
  <c r="N130" i="7"/>
  <c r="N129" i="7"/>
  <c r="N122" i="7"/>
  <c r="N121" i="7"/>
  <c r="N117" i="7"/>
  <c r="K204" i="7" l="1"/>
  <c r="K205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69" i="7"/>
  <c r="K165" i="7"/>
  <c r="K138" i="7"/>
  <c r="K137" i="7"/>
  <c r="K130" i="7"/>
  <c r="K129" i="7"/>
  <c r="K122" i="7"/>
  <c r="K121" i="7"/>
  <c r="K118" i="7"/>
  <c r="K180" i="7"/>
  <c r="K178" i="7"/>
  <c r="K176" i="7"/>
  <c r="K174" i="7"/>
  <c r="K172" i="7"/>
  <c r="K170" i="7"/>
  <c r="K166" i="7"/>
  <c r="K140" i="7"/>
  <c r="K135" i="7"/>
  <c r="K132" i="7"/>
  <c r="K127" i="7"/>
  <c r="K124" i="7"/>
  <c r="K119" i="7"/>
  <c r="K116" i="7"/>
  <c r="K117" i="7"/>
  <c r="K167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34" i="7"/>
  <c r="K133" i="7"/>
  <c r="K126" i="7"/>
  <c r="K125" i="7"/>
  <c r="K123" i="7"/>
  <c r="K120" i="7"/>
  <c r="K115" i="7"/>
  <c r="K179" i="7"/>
  <c r="K177" i="7"/>
  <c r="K175" i="7"/>
  <c r="K173" i="7"/>
  <c r="K171" i="7"/>
  <c r="K168" i="7"/>
  <c r="K139" i="7"/>
  <c r="K136" i="7"/>
  <c r="K131" i="7"/>
  <c r="K128" i="7"/>
  <c r="K114" i="7"/>
  <c r="J97" i="3"/>
  <c r="G95" i="3"/>
  <c r="J100" i="7"/>
  <c r="G98" i="7"/>
  <c r="I100" i="7"/>
  <c r="K97" i="3"/>
  <c r="H95" i="3"/>
  <c r="D100" i="7"/>
  <c r="L204" i="7"/>
  <c r="L205" i="7"/>
  <c r="L203" i="7"/>
  <c r="L202" i="7"/>
  <c r="L201" i="7"/>
  <c r="L200" i="7"/>
  <c r="L199" i="7"/>
  <c r="L198" i="7"/>
  <c r="L197" i="7"/>
  <c r="L196" i="7"/>
  <c r="L195" i="7"/>
  <c r="L194" i="7"/>
  <c r="L192" i="7"/>
  <c r="L188" i="7"/>
  <c r="L184" i="7"/>
  <c r="L179" i="7"/>
  <c r="L177" i="7"/>
  <c r="L175" i="7"/>
  <c r="L173" i="7"/>
  <c r="L171" i="7"/>
  <c r="L168" i="7"/>
  <c r="L139" i="7"/>
  <c r="L136" i="7"/>
  <c r="L131" i="7"/>
  <c r="L128" i="7"/>
  <c r="L123" i="7"/>
  <c r="L120" i="7"/>
  <c r="L127" i="7"/>
  <c r="L191" i="7"/>
  <c r="L187" i="7"/>
  <c r="L183" i="7"/>
  <c r="L169" i="7"/>
  <c r="L165" i="7"/>
  <c r="L138" i="7"/>
  <c r="L137" i="7"/>
  <c r="L130" i="7"/>
  <c r="L129" i="7"/>
  <c r="L122" i="7"/>
  <c r="L121" i="7"/>
  <c r="L119" i="7"/>
  <c r="L126" i="7"/>
  <c r="L118" i="7"/>
  <c r="L117" i="7"/>
  <c r="L190" i="7"/>
  <c r="L186" i="7"/>
  <c r="L182" i="7"/>
  <c r="L180" i="7"/>
  <c r="L178" i="7"/>
  <c r="L176" i="7"/>
  <c r="L174" i="7"/>
  <c r="L172" i="7"/>
  <c r="L170" i="7"/>
  <c r="L166" i="7"/>
  <c r="L140" i="7"/>
  <c r="L135" i="7"/>
  <c r="L132" i="7"/>
  <c r="L124" i="7"/>
  <c r="L116" i="7"/>
  <c r="L125" i="7"/>
  <c r="L193" i="7"/>
  <c r="L189" i="7"/>
  <c r="L185" i="7"/>
  <c r="L181" i="7"/>
  <c r="L167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34" i="7"/>
  <c r="L133" i="7"/>
  <c r="L115" i="7"/>
  <c r="J204" i="7" l="1"/>
  <c r="J205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6" i="7"/>
  <c r="J140" i="7"/>
  <c r="J135" i="7"/>
  <c r="J132" i="7"/>
  <c r="J127" i="7"/>
  <c r="J124" i="7"/>
  <c r="J119" i="7"/>
  <c r="J116" i="7"/>
  <c r="J128" i="7"/>
  <c r="J122" i="7"/>
  <c r="J114" i="7"/>
  <c r="J167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34" i="7"/>
  <c r="J133" i="7"/>
  <c r="J126" i="7"/>
  <c r="J125" i="7"/>
  <c r="J118" i="7"/>
  <c r="J117" i="7"/>
  <c r="J123" i="7"/>
  <c r="J120" i="7"/>
  <c r="J115" i="7"/>
  <c r="J168" i="7"/>
  <c r="J139" i="7"/>
  <c r="J136" i="7"/>
  <c r="J131" i="7"/>
  <c r="J121" i="7"/>
  <c r="J169" i="7"/>
  <c r="J165" i="7"/>
  <c r="J138" i="7"/>
  <c r="J137" i="7"/>
  <c r="J130" i="7"/>
  <c r="J129" i="7"/>
  <c r="J113" i="7"/>
  <c r="H100" i="7"/>
  <c r="E98" i="7"/>
  <c r="G100" i="7"/>
  <c r="I97" i="3"/>
  <c r="F95" i="3"/>
  <c r="H97" i="3"/>
  <c r="E95" i="3"/>
  <c r="F97" i="3" s="1"/>
  <c r="D108" i="7"/>
  <c r="D107" i="7"/>
  <c r="D105" i="7" s="1"/>
  <c r="I204" i="7"/>
  <c r="I205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34" i="7"/>
  <c r="I133" i="7"/>
  <c r="I126" i="7"/>
  <c r="I125" i="7"/>
  <c r="I118" i="7"/>
  <c r="I117" i="7"/>
  <c r="I122" i="7"/>
  <c r="I113" i="7"/>
  <c r="I119" i="7"/>
  <c r="I139" i="7"/>
  <c r="I136" i="7"/>
  <c r="I131" i="7"/>
  <c r="I128" i="7"/>
  <c r="I123" i="7"/>
  <c r="I120" i="7"/>
  <c r="I115" i="7"/>
  <c r="I121" i="7"/>
  <c r="I124" i="7"/>
  <c r="I138" i="7"/>
  <c r="I137" i="7"/>
  <c r="I130" i="7"/>
  <c r="I129" i="7"/>
  <c r="I114" i="7"/>
  <c r="I116" i="7"/>
  <c r="I140" i="7"/>
  <c r="I135" i="7"/>
  <c r="I132" i="7"/>
  <c r="I127" i="7"/>
  <c r="I112" i="7"/>
  <c r="G97" i="3" l="1"/>
  <c r="D95" i="3"/>
  <c r="H204" i="7"/>
  <c r="H205" i="7"/>
  <c r="H203" i="7"/>
  <c r="H202" i="7"/>
  <c r="H201" i="7"/>
  <c r="H200" i="7"/>
  <c r="H199" i="7"/>
  <c r="H198" i="7"/>
  <c r="H197" i="7"/>
  <c r="H196" i="7"/>
  <c r="H195" i="7"/>
  <c r="H194" i="7"/>
  <c r="H191" i="7"/>
  <c r="H187" i="7"/>
  <c r="H183" i="7"/>
  <c r="H180" i="7"/>
  <c r="H178" i="7"/>
  <c r="H176" i="7"/>
  <c r="H174" i="7"/>
  <c r="H172" i="7"/>
  <c r="H167" i="7"/>
  <c r="H139" i="7"/>
  <c r="H136" i="7"/>
  <c r="H131" i="7"/>
  <c r="H128" i="7"/>
  <c r="H123" i="7"/>
  <c r="H120" i="7"/>
  <c r="H115" i="7"/>
  <c r="H112" i="7"/>
  <c r="H119" i="7"/>
  <c r="H190" i="7"/>
  <c r="H186" i="7"/>
  <c r="H182" i="7"/>
  <c r="H168" i="7"/>
  <c r="H138" i="7"/>
  <c r="H137" i="7"/>
  <c r="H130" i="7"/>
  <c r="H129" i="7"/>
  <c r="H122" i="7"/>
  <c r="H121" i="7"/>
  <c r="H114" i="7"/>
  <c r="H113" i="7"/>
  <c r="H127" i="7"/>
  <c r="H124" i="7"/>
  <c r="H116" i="7"/>
  <c r="H125" i="7"/>
  <c r="H193" i="7"/>
  <c r="H189" i="7"/>
  <c r="H185" i="7"/>
  <c r="H181" i="7"/>
  <c r="H179" i="7"/>
  <c r="H177" i="7"/>
  <c r="H175" i="7"/>
  <c r="H173" i="7"/>
  <c r="H171" i="7"/>
  <c r="H169" i="7"/>
  <c r="H165" i="7"/>
  <c r="H140" i="7"/>
  <c r="H135" i="7"/>
  <c r="H132" i="7"/>
  <c r="H118" i="7"/>
  <c r="H117" i="7"/>
  <c r="H192" i="7"/>
  <c r="H188" i="7"/>
  <c r="H184" i="7"/>
  <c r="H170" i="7"/>
  <c r="H166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34" i="7"/>
  <c r="H133" i="7"/>
  <c r="H126" i="7"/>
  <c r="H111" i="7"/>
  <c r="G204" i="7"/>
  <c r="G205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68" i="7"/>
  <c r="G138" i="7"/>
  <c r="G137" i="7"/>
  <c r="G130" i="7"/>
  <c r="G129" i="7"/>
  <c r="G122" i="7"/>
  <c r="G121" i="7"/>
  <c r="G114" i="7"/>
  <c r="G113" i="7"/>
  <c r="G126" i="7"/>
  <c r="G117" i="7"/>
  <c r="G179" i="7"/>
  <c r="G177" i="7"/>
  <c r="G175" i="7"/>
  <c r="G173" i="7"/>
  <c r="G171" i="7"/>
  <c r="G169" i="7"/>
  <c r="G165" i="7"/>
  <c r="G140" i="7"/>
  <c r="G135" i="7"/>
  <c r="G132" i="7"/>
  <c r="G127" i="7"/>
  <c r="G124" i="7"/>
  <c r="G119" i="7"/>
  <c r="G116" i="7"/>
  <c r="G111" i="7"/>
  <c r="G125" i="7"/>
  <c r="G118" i="7"/>
  <c r="G123" i="7"/>
  <c r="G120" i="7"/>
  <c r="G115" i="7"/>
  <c r="G112" i="7"/>
  <c r="G170" i="7"/>
  <c r="G166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34" i="7"/>
  <c r="G133" i="7"/>
  <c r="G180" i="7"/>
  <c r="G178" i="7"/>
  <c r="G176" i="7"/>
  <c r="G174" i="7"/>
  <c r="G172" i="7"/>
  <c r="G167" i="7"/>
  <c r="G139" i="7"/>
  <c r="G136" i="7"/>
  <c r="G131" i="7"/>
  <c r="G128" i="7"/>
  <c r="G110" i="7"/>
  <c r="F100" i="7"/>
  <c r="C97" i="7"/>
  <c r="E100" i="7"/>
  <c r="D111" i="7"/>
  <c r="D115" i="7"/>
  <c r="D119" i="7"/>
  <c r="D123" i="7"/>
  <c r="D127" i="7"/>
  <c r="D131" i="7"/>
  <c r="D135" i="7"/>
  <c r="D139" i="7"/>
  <c r="D143" i="7"/>
  <c r="D147" i="7"/>
  <c r="D151" i="7"/>
  <c r="D155" i="7"/>
  <c r="D159" i="7"/>
  <c r="D163" i="7"/>
  <c r="D167" i="7"/>
  <c r="D171" i="7"/>
  <c r="D175" i="7"/>
  <c r="D179" i="7"/>
  <c r="D183" i="7"/>
  <c r="D187" i="7"/>
  <c r="D191" i="7"/>
  <c r="D195" i="7"/>
  <c r="D199" i="7"/>
  <c r="D203" i="7"/>
  <c r="D112" i="7"/>
  <c r="D116" i="7"/>
  <c r="D120" i="7"/>
  <c r="D124" i="7"/>
  <c r="D128" i="7"/>
  <c r="D132" i="7"/>
  <c r="D136" i="7"/>
  <c r="D140" i="7"/>
  <c r="D144" i="7"/>
  <c r="D148" i="7"/>
  <c r="D152" i="7"/>
  <c r="D156" i="7"/>
  <c r="D160" i="7"/>
  <c r="D164" i="7"/>
  <c r="D168" i="7"/>
  <c r="D172" i="7"/>
  <c r="D176" i="7"/>
  <c r="D180" i="7"/>
  <c r="D184" i="7"/>
  <c r="D188" i="7"/>
  <c r="D192" i="7"/>
  <c r="D196" i="7"/>
  <c r="D200" i="7"/>
  <c r="D205" i="7"/>
  <c r="D109" i="7"/>
  <c r="D113" i="7"/>
  <c r="D117" i="7"/>
  <c r="D121" i="7"/>
  <c r="D125" i="7"/>
  <c r="D129" i="7"/>
  <c r="D133" i="7"/>
  <c r="D137" i="7"/>
  <c r="D141" i="7"/>
  <c r="D145" i="7"/>
  <c r="D149" i="7"/>
  <c r="D153" i="7"/>
  <c r="D157" i="7"/>
  <c r="D161" i="7"/>
  <c r="D165" i="7"/>
  <c r="D169" i="7"/>
  <c r="D173" i="7"/>
  <c r="D177" i="7"/>
  <c r="D181" i="7"/>
  <c r="D185" i="7"/>
  <c r="D189" i="7"/>
  <c r="D193" i="7"/>
  <c r="D197" i="7"/>
  <c r="D201" i="7"/>
  <c r="D204" i="7"/>
  <c r="D110" i="7"/>
  <c r="D114" i="7"/>
  <c r="D118" i="7"/>
  <c r="D122" i="7"/>
  <c r="D126" i="7"/>
  <c r="D130" i="7"/>
  <c r="D134" i="7"/>
  <c r="D138" i="7"/>
  <c r="D142" i="7"/>
  <c r="D146" i="7"/>
  <c r="D150" i="7"/>
  <c r="D154" i="7"/>
  <c r="D158" i="7"/>
  <c r="D162" i="7"/>
  <c r="D166" i="7"/>
  <c r="D170" i="7"/>
  <c r="D174" i="7"/>
  <c r="D178" i="7"/>
  <c r="D182" i="7"/>
  <c r="D186" i="7"/>
  <c r="D190" i="7"/>
  <c r="D194" i="7"/>
  <c r="D198" i="7"/>
  <c r="D202" i="7"/>
  <c r="F204" i="7" l="1"/>
  <c r="F205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69" i="7"/>
  <c r="F165" i="7"/>
  <c r="F140" i="7"/>
  <c r="F135" i="7"/>
  <c r="F132" i="7"/>
  <c r="F127" i="7"/>
  <c r="F124" i="7"/>
  <c r="F119" i="7"/>
  <c r="F116" i="7"/>
  <c r="F111" i="7"/>
  <c r="F121" i="7"/>
  <c r="F170" i="7"/>
  <c r="F166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34" i="7"/>
  <c r="F133" i="7"/>
  <c r="F126" i="7"/>
  <c r="F125" i="7"/>
  <c r="F118" i="7"/>
  <c r="F117" i="7"/>
  <c r="F110" i="7"/>
  <c r="F128" i="7"/>
  <c r="F123" i="7"/>
  <c r="F120" i="7"/>
  <c r="F115" i="7"/>
  <c r="F112" i="7"/>
  <c r="F114" i="7"/>
  <c r="F167" i="7"/>
  <c r="F139" i="7"/>
  <c r="F136" i="7"/>
  <c r="F131" i="7"/>
  <c r="F122" i="7"/>
  <c r="F168" i="7"/>
  <c r="F138" i="7"/>
  <c r="F137" i="7"/>
  <c r="F130" i="7"/>
  <c r="F129" i="7"/>
  <c r="F113" i="7"/>
  <c r="F109" i="7"/>
  <c r="E97" i="3"/>
  <c r="D97" i="3"/>
  <c r="E109" i="7"/>
  <c r="E108" i="7"/>
  <c r="E105" i="7" s="1"/>
  <c r="C102" i="7"/>
  <c r="C103" i="7"/>
  <c r="F105" i="7"/>
  <c r="E204" i="7" l="1"/>
  <c r="CW105" i="7" s="1"/>
  <c r="E205" i="7"/>
  <c r="CX105" i="7" s="1"/>
  <c r="E203" i="7"/>
  <c r="CV105" i="7" s="1"/>
  <c r="E202" i="7"/>
  <c r="CU105" i="7" s="1"/>
  <c r="E201" i="7"/>
  <c r="CT105" i="7" s="1"/>
  <c r="E200" i="7"/>
  <c r="CS105" i="7" s="1"/>
  <c r="E199" i="7"/>
  <c r="CR105" i="7" s="1"/>
  <c r="E198" i="7"/>
  <c r="CQ105" i="7" s="1"/>
  <c r="E197" i="7"/>
  <c r="CP105" i="7" s="1"/>
  <c r="E196" i="7"/>
  <c r="CO105" i="7" s="1"/>
  <c r="E195" i="7"/>
  <c r="CN105" i="7" s="1"/>
  <c r="E194" i="7"/>
  <c r="CM105" i="7" s="1"/>
  <c r="E193" i="7"/>
  <c r="CL105" i="7" s="1"/>
  <c r="E192" i="7"/>
  <c r="CK105" i="7" s="1"/>
  <c r="E191" i="7"/>
  <c r="CJ105" i="7" s="1"/>
  <c r="E190" i="7"/>
  <c r="CI105" i="7" s="1"/>
  <c r="E189" i="7"/>
  <c r="CH105" i="7" s="1"/>
  <c r="E188" i="7"/>
  <c r="CG105" i="7" s="1"/>
  <c r="E187" i="7"/>
  <c r="CF105" i="7" s="1"/>
  <c r="E186" i="7"/>
  <c r="CE105" i="7" s="1"/>
  <c r="E185" i="7"/>
  <c r="CD105" i="7" s="1"/>
  <c r="E184" i="7"/>
  <c r="CC105" i="7" s="1"/>
  <c r="E183" i="7"/>
  <c r="CB105" i="7" s="1"/>
  <c r="E182" i="7"/>
  <c r="CA105" i="7" s="1"/>
  <c r="E181" i="7"/>
  <c r="BZ105" i="7" s="1"/>
  <c r="E180" i="7"/>
  <c r="BY105" i="7" s="1"/>
  <c r="E179" i="7"/>
  <c r="BX105" i="7" s="1"/>
  <c r="E178" i="7"/>
  <c r="BW105" i="7" s="1"/>
  <c r="E177" i="7"/>
  <c r="BV105" i="7" s="1"/>
  <c r="E176" i="7"/>
  <c r="BU105" i="7" s="1"/>
  <c r="E175" i="7"/>
  <c r="BT105" i="7" s="1"/>
  <c r="E174" i="7"/>
  <c r="BS105" i="7" s="1"/>
  <c r="E173" i="7"/>
  <c r="BR105" i="7" s="1"/>
  <c r="E172" i="7"/>
  <c r="BQ105" i="7" s="1"/>
  <c r="E171" i="7"/>
  <c r="BP105" i="7" s="1"/>
  <c r="E170" i="7"/>
  <c r="BO105" i="7" s="1"/>
  <c r="E169" i="7"/>
  <c r="BN105" i="7" s="1"/>
  <c r="E168" i="7"/>
  <c r="BM105" i="7" s="1"/>
  <c r="E167" i="7"/>
  <c r="BL105" i="7" s="1"/>
  <c r="E166" i="7"/>
  <c r="BK105" i="7" s="1"/>
  <c r="E165" i="7"/>
  <c r="BJ105" i="7" s="1"/>
  <c r="E164" i="7"/>
  <c r="BI105" i="7" s="1"/>
  <c r="E163" i="7"/>
  <c r="BH105" i="7" s="1"/>
  <c r="E162" i="7"/>
  <c r="BG105" i="7" s="1"/>
  <c r="E161" i="7"/>
  <c r="BF105" i="7" s="1"/>
  <c r="E160" i="7"/>
  <c r="BE105" i="7" s="1"/>
  <c r="E159" i="7"/>
  <c r="BD105" i="7" s="1"/>
  <c r="E158" i="7"/>
  <c r="BC105" i="7" s="1"/>
  <c r="E157" i="7"/>
  <c r="BB105" i="7" s="1"/>
  <c r="E156" i="7"/>
  <c r="BA105" i="7" s="1"/>
  <c r="E155" i="7"/>
  <c r="AZ105" i="7" s="1"/>
  <c r="E154" i="7"/>
  <c r="AY105" i="7" s="1"/>
  <c r="E153" i="7"/>
  <c r="AX105" i="7" s="1"/>
  <c r="E152" i="7"/>
  <c r="AW105" i="7" s="1"/>
  <c r="E151" i="7"/>
  <c r="AV105" i="7" s="1"/>
  <c r="E150" i="7"/>
  <c r="AU105" i="7" s="1"/>
  <c r="E149" i="7"/>
  <c r="AT105" i="7" s="1"/>
  <c r="E148" i="7"/>
  <c r="AS105" i="7" s="1"/>
  <c r="E147" i="7"/>
  <c r="AR105" i="7" s="1"/>
  <c r="E146" i="7"/>
  <c r="AQ105" i="7" s="1"/>
  <c r="E145" i="7"/>
  <c r="AP105" i="7" s="1"/>
  <c r="E144" i="7"/>
  <c r="AO105" i="7" s="1"/>
  <c r="E143" i="7"/>
  <c r="AN105" i="7" s="1"/>
  <c r="E142" i="7"/>
  <c r="AM105" i="7" s="1"/>
  <c r="E141" i="7"/>
  <c r="AL105" i="7" s="1"/>
  <c r="E134" i="7"/>
  <c r="AE105" i="7" s="1"/>
  <c r="E133" i="7"/>
  <c r="AD105" i="7" s="1"/>
  <c r="E126" i="7"/>
  <c r="W105" i="7" s="1"/>
  <c r="E125" i="7"/>
  <c r="V105" i="7" s="1"/>
  <c r="E118" i="7"/>
  <c r="O105" i="7" s="1"/>
  <c r="E117" i="7"/>
  <c r="N105" i="7" s="1"/>
  <c r="E110" i="7"/>
  <c r="G105" i="7" s="1"/>
  <c r="E121" i="7"/>
  <c r="R105" i="7" s="1"/>
  <c r="E139" i="7"/>
  <c r="AJ105" i="7" s="1"/>
  <c r="E136" i="7"/>
  <c r="AG105" i="7" s="1"/>
  <c r="E131" i="7"/>
  <c r="AB105" i="7" s="1"/>
  <c r="E128" i="7"/>
  <c r="Y105" i="7" s="1"/>
  <c r="E123" i="7"/>
  <c r="T105" i="7" s="1"/>
  <c r="E120" i="7"/>
  <c r="Q105" i="7" s="1"/>
  <c r="E115" i="7"/>
  <c r="L105" i="7" s="1"/>
  <c r="E112" i="7"/>
  <c r="I105" i="7" s="1"/>
  <c r="E122" i="7"/>
  <c r="S105" i="7" s="1"/>
  <c r="E114" i="7"/>
  <c r="K105" i="7" s="1"/>
  <c r="E113" i="7"/>
  <c r="J105" i="7" s="1"/>
  <c r="E119" i="7"/>
  <c r="P105" i="7" s="1"/>
  <c r="E111" i="7"/>
  <c r="H105" i="7" s="1"/>
  <c r="E138" i="7"/>
  <c r="AI105" i="7" s="1"/>
  <c r="E137" i="7"/>
  <c r="AH105" i="7" s="1"/>
  <c r="E130" i="7"/>
  <c r="AA105" i="7" s="1"/>
  <c r="E129" i="7"/>
  <c r="Z105" i="7" s="1"/>
  <c r="E124" i="7"/>
  <c r="U105" i="7" s="1"/>
  <c r="E116" i="7"/>
  <c r="M105" i="7" s="1"/>
  <c r="E140" i="7"/>
  <c r="AK105" i="7" s="1"/>
  <c r="E135" i="7"/>
  <c r="AF105" i="7" s="1"/>
  <c r="E132" i="7"/>
  <c r="AC105" i="7" s="1"/>
  <c r="E127" i="7"/>
  <c r="X105" i="7" s="1"/>
  <c r="C99" i="3"/>
  <c r="C100" i="3"/>
  <c r="H46" i="9" l="1"/>
  <c r="L45" i="3"/>
  <c r="H47" i="9"/>
  <c r="L46" i="3"/>
  <c r="L47" i="3"/>
  <c r="H48" i="9"/>
  <c r="H49" i="9"/>
  <c r="L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 Nurick</author>
  </authors>
  <commentList>
    <comment ref="C20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Saul Nurick:</t>
        </r>
        <r>
          <rPr>
            <sz val="9"/>
            <color indexed="81"/>
            <rFont val="Calibri"/>
            <family val="2"/>
          </rPr>
          <t xml:space="preserve">
If the cells turns RED then decrease number of bays until yellow.
Max  open parking bays = 
Parking bays - basement parking bays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 Nurick</author>
  </authors>
  <commentList>
    <comment ref="C17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Saul Nurick:</t>
        </r>
        <r>
          <rPr>
            <sz val="9"/>
            <color indexed="81"/>
            <rFont val="Calibri"/>
            <family val="2"/>
          </rPr>
          <t xml:space="preserve">
If the cells turns RED then decrease number of bays until yellow.
Max  open parking bays = 
Parking bays - basement parking bays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 Nurick</author>
  </authors>
  <commentList>
    <comment ref="C17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Saul Nurick:</t>
        </r>
        <r>
          <rPr>
            <sz val="9"/>
            <color indexed="81"/>
            <rFont val="Calibri"/>
            <family val="2"/>
          </rPr>
          <t xml:space="preserve">
If the cells turns RED then decrease number of bays until yellow.
Max  open parking bays = 
Parking bays - basement parking bays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 Nurick</author>
  </authors>
  <commentList>
    <comment ref="C17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Saul Nurick:</t>
        </r>
        <r>
          <rPr>
            <sz val="9"/>
            <color indexed="81"/>
            <rFont val="Calibri"/>
            <family val="2"/>
          </rPr>
          <t xml:space="preserve">
If the cells turns RED then decrease number of bays until yellow.
Max  open parking bays = 
Parking bays - basement parking bays</t>
        </r>
      </text>
    </comment>
    <comment ref="B78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Saul Nurick:</t>
        </r>
        <r>
          <rPr>
            <sz val="9"/>
            <color indexed="81"/>
            <rFont val="Calibri"/>
            <family val="2"/>
          </rPr>
          <t xml:space="preserve">
Hide this row!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 Nurick</author>
  </authors>
  <commentList>
    <comment ref="C17" authorId="0" shapeId="0" xr:uid="{00000000-0006-0000-0400-000001000000}">
      <text>
        <r>
          <rPr>
            <b/>
            <sz val="9"/>
            <color indexed="81"/>
            <rFont val="Calibri"/>
            <family val="2"/>
          </rPr>
          <t>Saul Nurick:</t>
        </r>
        <r>
          <rPr>
            <sz val="9"/>
            <color indexed="81"/>
            <rFont val="Calibri"/>
            <family val="2"/>
          </rPr>
          <t xml:space="preserve">
If the cells turns RED then decrease number of bays until yellow.
Max  open parking bays = 
Parking bays - basement parking bays</t>
        </r>
      </text>
    </comment>
    <comment ref="B78" authorId="0" shapeId="0" xr:uid="{00000000-0006-0000-0400-000002000000}">
      <text>
        <r>
          <rPr>
            <b/>
            <sz val="9"/>
            <color indexed="81"/>
            <rFont val="Calibri"/>
            <family val="2"/>
          </rPr>
          <t>Saul Nurick:</t>
        </r>
        <r>
          <rPr>
            <sz val="9"/>
            <color indexed="81"/>
            <rFont val="Calibri"/>
            <family val="2"/>
          </rPr>
          <t xml:space="preserve">
Hide this row!
</t>
        </r>
      </text>
    </comment>
  </commentList>
</comments>
</file>

<file path=xl/sharedStrings.xml><?xml version="1.0" encoding="utf-8"?>
<sst xmlns="http://schemas.openxmlformats.org/spreadsheetml/2006/main" count="496" uniqueCount="159">
  <si>
    <t>Land Rental</t>
  </si>
  <si>
    <t>Total</t>
  </si>
  <si>
    <t>Coverage</t>
  </si>
  <si>
    <t>Height Restriction</t>
  </si>
  <si>
    <t>Efficiency Factor</t>
  </si>
  <si>
    <t>Operating Costs</t>
  </si>
  <si>
    <t>Vacancies</t>
  </si>
  <si>
    <t>Parking</t>
  </si>
  <si>
    <r>
      <t>Parking Bays/100m</t>
    </r>
    <r>
      <rPr>
        <vertAlign val="superscript"/>
        <sz val="12"/>
        <color theme="1"/>
        <rFont val="Calibri"/>
        <family val="2"/>
        <scheme val="minor"/>
      </rPr>
      <t>2</t>
    </r>
  </si>
  <si>
    <t xml:space="preserve">Debt </t>
  </si>
  <si>
    <t>Equity</t>
  </si>
  <si>
    <t>Balance</t>
  </si>
  <si>
    <t>Cum Balance</t>
  </si>
  <si>
    <t>S/T Interest</t>
  </si>
  <si>
    <t>L/T Interest</t>
  </si>
  <si>
    <t>Gross Rental</t>
  </si>
  <si>
    <t>Cum Bal w S/T Interest</t>
  </si>
  <si>
    <t>Net Operating Income</t>
  </si>
  <si>
    <t>Parking Vacancies</t>
  </si>
  <si>
    <t>Debt Service</t>
  </si>
  <si>
    <t xml:space="preserve">L/T Loan Duration </t>
  </si>
  <si>
    <t>years</t>
  </si>
  <si>
    <t>Interest Portion</t>
  </si>
  <si>
    <t>BTCF</t>
  </si>
  <si>
    <t>Taxable Income</t>
  </si>
  <si>
    <t>Tax</t>
  </si>
  <si>
    <t>ATCF</t>
  </si>
  <si>
    <t>Capitalisation Rate</t>
  </si>
  <si>
    <t>Exit Capitalisation Rate</t>
  </si>
  <si>
    <t>LIVE VARIABLES</t>
  </si>
  <si>
    <t>Cashflow Duration</t>
  </si>
  <si>
    <t>Year</t>
  </si>
  <si>
    <t>Loan Balance</t>
  </si>
  <si>
    <t xml:space="preserve">Refurbishments </t>
  </si>
  <si>
    <t>Refurbishment Rate</t>
  </si>
  <si>
    <t>The longer the holding period the less sensitive the IRR is to a change in the exit cap rate.</t>
  </si>
  <si>
    <t>Company</t>
  </si>
  <si>
    <t>Total Development Costs</t>
  </si>
  <si>
    <t>Total Capital Costs</t>
  </si>
  <si>
    <t>Response</t>
  </si>
  <si>
    <t>CoCT</t>
  </si>
  <si>
    <t>Should the cumulative balance column (“Cum Balance”) not be the sum of the new draw down for the year (“balance”) + cumulative balance with short-term interest from the previous year (“Cum Bal w S/T Interest”)? (sheet 1 &amp; 2)</t>
  </si>
  <si>
    <t>Outcome is the same</t>
  </si>
  <si>
    <t>The lessor must have input into the development costs (methods to be discussed) as the lessee may use this variable to dilute the lessor’s equity (sheet 2).</t>
  </si>
  <si>
    <t>It is a live variable so it can be adjusted as needed. Inputs to be agreed by both parties</t>
  </si>
  <si>
    <t>The lease should stipule a rental floor in favour of the lessor, perhaps based on the first-year Land Rental in worksheet 1 with escalations. (sheet 2)</t>
  </si>
  <si>
    <t>Will amend accordingly</t>
  </si>
  <si>
    <t>The lessor may consider allowing the first year of use or occupation as a grace period thereafter the lessor is entitled the full accrued land rental (sheet 1 &amp; 2).</t>
  </si>
  <si>
    <t>Can manually override but is the lost rental to be recouped over the remaining period?</t>
  </si>
  <si>
    <t>JPC</t>
  </si>
  <si>
    <t>Model to go beyond 50 years.</t>
  </si>
  <si>
    <t>Will amend to 99 years</t>
  </si>
  <si>
    <t>City's perspective needs to reflect the NPV of income to the City.</t>
  </si>
  <si>
    <t>Will include NPV for both City and developer</t>
  </si>
  <si>
    <t>What is the significance of the IRR from the City's perspective?</t>
  </si>
  <si>
    <t>It is one measure of return. Can be complimented with the NPV.</t>
  </si>
  <si>
    <t>Should the model allow development cost inputs for non-standard development e.g. service station, multiple mixed use?</t>
  </si>
  <si>
    <t>Could be expanded, but need to get the vanilla version right first. Also it is difficult to plan for all non standard possibiliites</t>
  </si>
  <si>
    <t>Why is IRR static from year 0 - 10; changes dramatically years 11 - 15 and then tapers off years 15 - 20?</t>
  </si>
  <si>
    <t>The model becomes live after 10 years as this is the loan period. This could be shortened but is a shorter loan period realistic?</t>
  </si>
  <si>
    <t>Why does change in land cost have minimal impact on IRR?</t>
  </si>
  <si>
    <t>This is because it represents a small % of the total cost. As a percentage of of the return, the variation is not insignificant</t>
  </si>
  <si>
    <t>Land Value calculation is assumed correct. What is the method to determine the value?</t>
  </si>
  <si>
    <t>This is an input based on market research - it would be the going bulk rate</t>
  </si>
  <si>
    <t>Outputs that are important to the City are:</t>
  </si>
  <si>
    <t>Lease Period</t>
  </si>
  <si>
    <t>Provided</t>
  </si>
  <si>
    <t>NPV</t>
  </si>
  <si>
    <t>To be provided</t>
  </si>
  <si>
    <t xml:space="preserve">Land value </t>
  </si>
  <si>
    <t>This is an input</t>
  </si>
  <si>
    <t>Non tax version of the spreadsheet is required. IRR is required before tax is taken into account.</t>
  </si>
  <si>
    <t>Will amend to include both before and after tax position</t>
  </si>
  <si>
    <t>Resolve what target IRR is.</t>
  </si>
  <si>
    <t>This will be the market discount rate and will vary by project</t>
  </si>
  <si>
    <t xml:space="preserve">Parking cost input to differentiate between parking types, basement, structured, open. </t>
  </si>
  <si>
    <t>To be investigated</t>
  </si>
  <si>
    <t>Can parking on grade be automatically calculated in parking ratios?</t>
  </si>
  <si>
    <t>Will amend to include</t>
  </si>
  <si>
    <r>
      <rPr>
        <sz val="12"/>
        <color theme="1"/>
        <rFont val="Calibri"/>
        <family val="2"/>
        <scheme val="minor"/>
      </rPr>
      <t xml:space="preserve"> Input should cater for construction cost. A built in formula should allow for fees, DM fees, sundry, escalation, finance costs etc. to calculate total development cost. </t>
    </r>
  </si>
  <si>
    <t>A break-down could be provided but the output/result would be the same? What level of dissagregation would be needed?</t>
  </si>
  <si>
    <t>FV</t>
  </si>
  <si>
    <t>I think that at this early stage it would useful to have a sheet explaining the methodology and assumptions.</t>
  </si>
  <si>
    <t>Will be included once amendments have been finalised and agreed.</t>
  </si>
  <si>
    <t>IRR (City)</t>
  </si>
  <si>
    <t>Before Tax IRR (Dev)</t>
  </si>
  <si>
    <t>After Tax IRR (Dev)</t>
  </si>
  <si>
    <t>Loan duration can not be longer than lease period.</t>
  </si>
  <si>
    <t>Construction Costs</t>
  </si>
  <si>
    <t>Professional Fees</t>
  </si>
  <si>
    <t>Developers Fees</t>
  </si>
  <si>
    <t>Marketing</t>
  </si>
  <si>
    <t>Legal Fees</t>
  </si>
  <si>
    <t>TOTAL</t>
  </si>
  <si>
    <t>Per Sqm Breakdown</t>
  </si>
  <si>
    <t>CAPITAL COSTS</t>
  </si>
  <si>
    <t>INCOME</t>
  </si>
  <si>
    <t>FINANCE</t>
  </si>
  <si>
    <t>This amount must include building cost escalations</t>
  </si>
  <si>
    <t>Value per Bulk M2</t>
  </si>
  <si>
    <t>FAR (Bulk)</t>
  </si>
  <si>
    <t>Open Parking Costs Per Bay</t>
  </si>
  <si>
    <t>Basement Parking Costs Per Bay</t>
  </si>
  <si>
    <t>Land Area in M2</t>
  </si>
  <si>
    <t>Land Rental as % of Value</t>
  </si>
  <si>
    <t>Sub Total</t>
  </si>
  <si>
    <t>Size Of Open Parking Bays</t>
  </si>
  <si>
    <t>Size of Basement Parking Bays</t>
  </si>
  <si>
    <t>Number of Open Parkng Bays</t>
  </si>
  <si>
    <t>Total Land Value</t>
  </si>
  <si>
    <t>Escalated Land Rental Beginning of Lease Period</t>
  </si>
  <si>
    <t>LAND</t>
  </si>
  <si>
    <t>DEVELOPMENT RIGHTS</t>
  </si>
  <si>
    <t>Number of Total Parking Bays</t>
  </si>
  <si>
    <t>Maximum Number of Open Bays</t>
  </si>
  <si>
    <t>DEVELOPMENT COSTS</t>
  </si>
  <si>
    <t>All Inclusive Development Costs Per M2</t>
  </si>
  <si>
    <t>Inflation Rate</t>
  </si>
  <si>
    <t>Operating Costs Per M2</t>
  </si>
  <si>
    <t>Rental Per M2</t>
  </si>
  <si>
    <t>Open Parking Income Per Bay</t>
  </si>
  <si>
    <t>Basement Parking Income Per bay</t>
  </si>
  <si>
    <t>Parking Escalation</t>
  </si>
  <si>
    <t>Land Value Escalation Rate</t>
  </si>
  <si>
    <t>Development Period In Months</t>
  </si>
  <si>
    <t>DEVELOPER'S PERSPECTIVE</t>
  </si>
  <si>
    <t>Rental Escalation</t>
  </si>
  <si>
    <t>Developer's Discount Rate</t>
  </si>
  <si>
    <t>Ciity's Discount Rate</t>
  </si>
  <si>
    <t>CITY'S PERSPECTIVE</t>
  </si>
  <si>
    <t>Number of Basement ParkIng Bays</t>
  </si>
  <si>
    <t>OPERATING COSTS &amp; VACANCIES</t>
  </si>
  <si>
    <t>Tax Rate</t>
  </si>
  <si>
    <t>INPUTS</t>
  </si>
  <si>
    <t>ITEMS</t>
  </si>
  <si>
    <t>DATA</t>
  </si>
  <si>
    <t>PROPOSED LEASE LENGTH</t>
  </si>
  <si>
    <t>Before Tax NPV (Dev)</t>
  </si>
  <si>
    <t>After Tax NPV (Dev)</t>
  </si>
  <si>
    <t>NPV (City)</t>
  </si>
  <si>
    <t>Before Tax IRR Difference</t>
  </si>
  <si>
    <t>After Tax IRR Difference</t>
  </si>
  <si>
    <t>Difference Between Developer and City IRR &amp; NPV</t>
  </si>
  <si>
    <t>Before Tax NPV Difference</t>
  </si>
  <si>
    <t>After Tax NPV Difference</t>
  </si>
  <si>
    <t xml:space="preserve">Debt - Loan to Value </t>
  </si>
  <si>
    <t>Basement Parking Rental Per bay</t>
  </si>
  <si>
    <t>Parking Bay Rental Escalation</t>
  </si>
  <si>
    <t>Open Parking Rental Per Bay</t>
  </si>
  <si>
    <t>Operating Costs Escalations</t>
  </si>
  <si>
    <t>Years</t>
  </si>
  <si>
    <t>99 Year IRR (City)</t>
  </si>
  <si>
    <t>Land Rental as % of Turnover</t>
  </si>
  <si>
    <t>Land Rental as % land to Cost</t>
  </si>
  <si>
    <t>99 Year BTIRR (Dev)</t>
  </si>
  <si>
    <t>RENTAL ON VALUE - OUTPUTS</t>
  </si>
  <si>
    <t>RENTAL ON TURNOVER - OUTPUTS</t>
  </si>
  <si>
    <t>PLDRP OPTIMAL LEASE LENGTH MODEL</t>
  </si>
  <si>
    <t>Model Date: 17/12/2017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</si>
</sst>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%"/>
    <numFmt numFmtId="166" formatCode="#,##0_ ;[Red]\-#,##0\ "/>
    <numFmt numFmtId="167" formatCode="&quot;R&quot;#,##0"/>
    <numFmt numFmtId="168" formatCode="0.0000%"/>
    <numFmt numFmtId="169" formatCode="&quot;R&quot;#,##0.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2"/>
      <color rgb="FF000000"/>
      <name val="Lucida Grande"/>
      <family val="2"/>
    </font>
    <font>
      <sz val="12"/>
      <color rgb="FF00000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6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0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5" applyFont="1" applyAlignment="1">
      <alignment horizontal="center"/>
    </xf>
    <xf numFmtId="9" fontId="0" fillId="0" borderId="0" xfId="5" applyFont="1"/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3" borderId="0" xfId="0" applyFill="1"/>
    <xf numFmtId="3" fontId="0" fillId="3" borderId="0" xfId="0" applyNumberFormat="1" applyFill="1"/>
    <xf numFmtId="0" fontId="4" fillId="0" borderId="0" xfId="0" applyFont="1"/>
    <xf numFmtId="10" fontId="0" fillId="0" borderId="0" xfId="0" applyNumberFormat="1"/>
    <xf numFmtId="0" fontId="4" fillId="0" borderId="0" xfId="0" applyFont="1" applyAlignment="1">
      <alignment horizontal="center"/>
    </xf>
    <xf numFmtId="166" fontId="6" fillId="0" borderId="0" xfId="0" applyNumberFormat="1" applyFont="1" applyFill="1"/>
    <xf numFmtId="0" fontId="0" fillId="0" borderId="0" xfId="0" applyFill="1"/>
    <xf numFmtId="3" fontId="0" fillId="0" borderId="0" xfId="0" applyNumberFormat="1" applyFill="1"/>
    <xf numFmtId="0" fontId="0" fillId="4" borderId="0" xfId="0" applyFill="1"/>
    <xf numFmtId="3" fontId="0" fillId="4" borderId="0" xfId="0" applyNumberFormat="1" applyFill="1"/>
    <xf numFmtId="10" fontId="4" fillId="0" borderId="0" xfId="0" applyNumberFormat="1" applyFont="1"/>
    <xf numFmtId="0" fontId="9" fillId="0" borderId="0" xfId="0" applyFont="1" applyAlignment="1">
      <alignment vertical="center"/>
    </xf>
    <xf numFmtId="3" fontId="0" fillId="0" borderId="0" xfId="0" applyNumberFormat="1" applyFill="1" applyAlignment="1">
      <alignment horizontal="center"/>
    </xf>
    <xf numFmtId="0" fontId="0" fillId="0" borderId="0" xfId="0" applyFont="1" applyAlignment="1">
      <alignment horizontal="left" vertical="top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/>
    <xf numFmtId="0" fontId="0" fillId="0" borderId="0" xfId="0" applyFont="1" applyFill="1"/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top"/>
    </xf>
    <xf numFmtId="0" fontId="0" fillId="6" borderId="0" xfId="0" applyFill="1"/>
    <xf numFmtId="3" fontId="0" fillId="6" borderId="0" xfId="0" applyNumberFormat="1" applyFill="1"/>
    <xf numFmtId="3" fontId="4" fillId="0" borderId="0" xfId="0" applyNumberFormat="1" applyFont="1"/>
    <xf numFmtId="0" fontId="6" fillId="3" borderId="0" xfId="0" applyFont="1" applyFill="1"/>
    <xf numFmtId="9" fontId="0" fillId="0" borderId="0" xfId="5" applyFont="1" applyFill="1" applyAlignment="1" applyProtection="1">
      <alignment horizontal="center"/>
      <protection locked="0"/>
    </xf>
    <xf numFmtId="9" fontId="0" fillId="0" borderId="0" xfId="5" applyFont="1" applyFill="1" applyProtection="1">
      <protection locked="0"/>
    </xf>
    <xf numFmtId="3" fontId="0" fillId="0" borderId="0" xfId="0" applyNumberFormat="1" applyFont="1" applyAlignment="1">
      <alignment horizontal="center"/>
    </xf>
    <xf numFmtId="165" fontId="0" fillId="2" borderId="0" xfId="5" applyNumberFormat="1" applyFont="1" applyFill="1"/>
    <xf numFmtId="3" fontId="0" fillId="2" borderId="0" xfId="0" applyNumberFormat="1" applyFill="1"/>
    <xf numFmtId="3" fontId="0" fillId="0" borderId="0" xfId="0" applyNumberFormat="1" applyFill="1" applyAlignment="1" applyProtection="1">
      <alignment horizontal="center"/>
      <protection locked="0"/>
    </xf>
    <xf numFmtId="0" fontId="4" fillId="0" borderId="0" xfId="0" applyFont="1" applyFill="1"/>
    <xf numFmtId="10" fontId="0" fillId="0" borderId="0" xfId="5" applyNumberFormat="1" applyFont="1"/>
    <xf numFmtId="165" fontId="0" fillId="0" borderId="0" xfId="5" applyNumberFormat="1" applyFont="1" applyFill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11" fillId="0" borderId="0" xfId="0" applyFont="1"/>
    <xf numFmtId="10" fontId="11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" fontId="0" fillId="7" borderId="0" xfId="0" applyNumberFormat="1" applyFill="1" applyAlignment="1" applyProtection="1">
      <alignment horizontal="center"/>
      <protection locked="0"/>
    </xf>
    <xf numFmtId="9" fontId="0" fillId="7" borderId="0" xfId="5" applyFont="1" applyFill="1" applyAlignment="1" applyProtection="1">
      <alignment horizontal="center"/>
      <protection locked="0"/>
    </xf>
    <xf numFmtId="164" fontId="0" fillId="7" borderId="0" xfId="5" applyNumberFormat="1" applyFont="1" applyFill="1" applyAlignment="1" applyProtection="1">
      <alignment horizontal="center"/>
      <protection locked="0"/>
    </xf>
    <xf numFmtId="3" fontId="0" fillId="7" borderId="0" xfId="5" applyNumberFormat="1" applyFont="1" applyFill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indent="1"/>
    </xf>
    <xf numFmtId="3" fontId="11" fillId="0" borderId="0" xfId="0" applyNumberFormat="1" applyFont="1" applyAlignment="1">
      <alignment horizontal="left"/>
    </xf>
    <xf numFmtId="3" fontId="0" fillId="0" borderId="0" xfId="0" applyNumberFormat="1" applyFill="1" applyProtection="1">
      <protection locked="0"/>
    </xf>
    <xf numFmtId="165" fontId="0" fillId="7" borderId="0" xfId="5" applyNumberFormat="1" applyFont="1" applyFill="1" applyAlignment="1" applyProtection="1">
      <alignment horizontal="center"/>
      <protection locked="0"/>
    </xf>
    <xf numFmtId="9" fontId="0" fillId="7" borderId="0" xfId="5" applyFont="1" applyFill="1" applyAlignment="1">
      <alignment horizontal="center"/>
    </xf>
    <xf numFmtId="10" fontId="0" fillId="7" borderId="0" xfId="5" applyNumberFormat="1" applyFont="1" applyFill="1" applyAlignment="1" applyProtection="1">
      <alignment horizontal="center"/>
      <protection locked="0"/>
    </xf>
    <xf numFmtId="0" fontId="4" fillId="0" borderId="3" xfId="0" applyFont="1" applyBorder="1" applyAlignment="1">
      <alignment horizontal="left"/>
    </xf>
    <xf numFmtId="0" fontId="4" fillId="0" borderId="3" xfId="0" applyFont="1" applyFill="1" applyBorder="1"/>
    <xf numFmtId="0" fontId="4" fillId="0" borderId="3" xfId="0" applyFont="1" applyBorder="1" applyAlignment="1">
      <alignment horizontal="left" indent="1"/>
    </xf>
    <xf numFmtId="0" fontId="4" fillId="0" borderId="3" xfId="0" applyFont="1" applyBorder="1"/>
    <xf numFmtId="9" fontId="0" fillId="7" borderId="0" xfId="5" applyFont="1" applyFill="1" applyBorder="1" applyAlignment="1" applyProtection="1">
      <alignment horizontal="center"/>
      <protection locked="0"/>
    </xf>
    <xf numFmtId="164" fontId="0" fillId="7" borderId="0" xfId="5" applyNumberFormat="1" applyFont="1" applyFill="1" applyBorder="1" applyAlignment="1" applyProtection="1">
      <alignment horizontal="center"/>
      <protection locked="0"/>
    </xf>
    <xf numFmtId="3" fontId="0" fillId="7" borderId="0" xfId="5" applyNumberFormat="1" applyFont="1" applyFill="1" applyBorder="1" applyAlignment="1" applyProtection="1">
      <alignment horizontal="center"/>
      <protection locked="0"/>
    </xf>
    <xf numFmtId="9" fontId="0" fillId="0" borderId="0" xfId="5" applyFont="1" applyFill="1" applyBorder="1" applyAlignment="1" applyProtection="1">
      <alignment horizontal="center"/>
      <protection locked="0"/>
    </xf>
    <xf numFmtId="165" fontId="0" fillId="7" borderId="0" xfId="5" applyNumberFormat="1" applyFont="1" applyFill="1" applyBorder="1" applyAlignment="1" applyProtection="1">
      <alignment horizontal="center"/>
      <protection locked="0"/>
    </xf>
    <xf numFmtId="9" fontId="0" fillId="7" borderId="0" xfId="5" applyFont="1" applyFill="1" applyBorder="1" applyAlignment="1">
      <alignment horizontal="center"/>
    </xf>
    <xf numFmtId="10" fontId="0" fillId="7" borderId="0" xfId="5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/>
    <xf numFmtId="10" fontId="0" fillId="0" borderId="0" xfId="0" applyNumberFormat="1" applyFont="1" applyBorder="1"/>
    <xf numFmtId="9" fontId="0" fillId="0" borderId="0" xfId="0" applyNumberFormat="1"/>
    <xf numFmtId="2" fontId="0" fillId="7" borderId="0" xfId="5" applyNumberFormat="1" applyFont="1" applyFill="1" applyAlignment="1" applyProtection="1">
      <alignment horizontal="center"/>
      <protection locked="0"/>
    </xf>
    <xf numFmtId="0" fontId="13" fillId="7" borderId="12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right"/>
    </xf>
    <xf numFmtId="164" fontId="0" fillId="7" borderId="0" xfId="0" applyNumberFormat="1" applyFont="1" applyFill="1" applyAlignment="1" applyProtection="1">
      <alignment horizontal="center"/>
      <protection locked="0"/>
    </xf>
    <xf numFmtId="0" fontId="0" fillId="0" borderId="0" xfId="0" applyFont="1" applyAlignment="1">
      <alignment horizontal="left"/>
    </xf>
    <xf numFmtId="0" fontId="0" fillId="7" borderId="0" xfId="0" applyFont="1" applyFill="1" applyAlignment="1" applyProtection="1">
      <alignment horizontal="center"/>
      <protection locked="0"/>
    </xf>
    <xf numFmtId="3" fontId="0" fillId="7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ont="1" applyFill="1" applyAlignment="1">
      <alignment horizontal="center"/>
    </xf>
    <xf numFmtId="9" fontId="0" fillId="7" borderId="0" xfId="0" applyNumberFormat="1" applyFont="1" applyFill="1" applyAlignment="1">
      <alignment horizontal="center"/>
    </xf>
    <xf numFmtId="9" fontId="0" fillId="0" borderId="0" xfId="0" applyNumberFormat="1" applyFont="1"/>
    <xf numFmtId="3" fontId="0" fillId="0" borderId="0" xfId="0" applyNumberFormat="1" applyFont="1" applyFill="1" applyProtection="1">
      <protection locked="0"/>
    </xf>
    <xf numFmtId="0" fontId="0" fillId="0" borderId="0" xfId="0" applyFont="1" applyAlignment="1">
      <alignment horizontal="right"/>
    </xf>
    <xf numFmtId="9" fontId="0" fillId="0" borderId="0" xfId="0" applyNumberFormat="1" applyFont="1" applyAlignment="1">
      <alignment horizontal="center"/>
    </xf>
    <xf numFmtId="0" fontId="0" fillId="5" borderId="0" xfId="0" applyFont="1" applyFill="1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0" fillId="0" borderId="0" xfId="0" applyFont="1" applyFill="1" applyAlignment="1" applyProtection="1">
      <alignment horizontal="center"/>
      <protection locked="0"/>
    </xf>
    <xf numFmtId="0" fontId="0" fillId="3" borderId="0" xfId="0" applyFont="1" applyFill="1"/>
    <xf numFmtId="3" fontId="0" fillId="3" borderId="0" xfId="0" applyNumberFormat="1" applyFont="1" applyFill="1"/>
    <xf numFmtId="3" fontId="0" fillId="0" borderId="0" xfId="0" applyNumberFormat="1" applyFont="1" applyFill="1"/>
    <xf numFmtId="0" fontId="0" fillId="6" borderId="0" xfId="0" applyFont="1" applyFill="1"/>
    <xf numFmtId="3" fontId="0" fillId="6" borderId="0" xfId="0" applyNumberFormat="1" applyFont="1" applyFill="1"/>
    <xf numFmtId="0" fontId="0" fillId="4" borderId="0" xfId="0" applyFont="1" applyFill="1"/>
    <xf numFmtId="3" fontId="0" fillId="4" borderId="0" xfId="0" applyNumberFormat="1" applyFont="1" applyFill="1"/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0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7" borderId="0" xfId="0" applyNumberFormat="1" applyFont="1" applyFill="1" applyBorder="1" applyAlignment="1" applyProtection="1">
      <alignment horizontal="center"/>
      <protection locked="0"/>
    </xf>
    <xf numFmtId="0" fontId="0" fillId="0" borderId="3" xfId="0" applyFont="1" applyBorder="1" applyAlignment="1">
      <alignment horizontal="left"/>
    </xf>
    <xf numFmtId="0" fontId="0" fillId="7" borderId="0" xfId="0" applyFont="1" applyFill="1" applyBorder="1" applyAlignment="1">
      <alignment horizontal="center"/>
    </xf>
    <xf numFmtId="0" fontId="0" fillId="7" borderId="0" xfId="0" applyFont="1" applyFill="1" applyBorder="1" applyAlignment="1" applyProtection="1">
      <alignment horizontal="center"/>
      <protection locked="0"/>
    </xf>
    <xf numFmtId="3" fontId="0" fillId="7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Protection="1">
      <protection locked="0"/>
    </xf>
    <xf numFmtId="9" fontId="0" fillId="7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 applyProtection="1">
      <alignment horizontal="center"/>
      <protection locked="0"/>
    </xf>
    <xf numFmtId="10" fontId="0" fillId="0" borderId="3" xfId="0" applyNumberFormat="1" applyFont="1" applyBorder="1"/>
    <xf numFmtId="10" fontId="0" fillId="0" borderId="4" xfId="0" applyNumberFormat="1" applyFont="1" applyBorder="1" applyAlignment="1">
      <alignment horizontal="left"/>
    </xf>
    <xf numFmtId="167" fontId="0" fillId="0" borderId="4" xfId="0" applyNumberFormat="1" applyFont="1" applyBorder="1" applyAlignment="1">
      <alignment horizontal="left"/>
    </xf>
    <xf numFmtId="0" fontId="0" fillId="0" borderId="5" xfId="0" applyFont="1" applyBorder="1"/>
    <xf numFmtId="0" fontId="0" fillId="0" borderId="8" xfId="0" applyFont="1" applyBorder="1"/>
    <xf numFmtId="0" fontId="0" fillId="0" borderId="6" xfId="0" applyFont="1" applyBorder="1"/>
    <xf numFmtId="10" fontId="0" fillId="0" borderId="0" xfId="0" applyNumberFormat="1" applyFont="1"/>
    <xf numFmtId="1" fontId="0" fillId="3" borderId="0" xfId="0" applyNumberFormat="1" applyFill="1"/>
    <xf numFmtId="0" fontId="0" fillId="0" borderId="0" xfId="0" applyFill="1" applyAlignment="1" applyProtection="1">
      <alignment horizontal="center"/>
      <protection locked="0"/>
    </xf>
    <xf numFmtId="168" fontId="0" fillId="0" borderId="0" xfId="5" applyNumberFormat="1" applyFont="1"/>
    <xf numFmtId="9" fontId="0" fillId="7" borderId="0" xfId="5" applyNumberFormat="1" applyFont="1" applyFill="1" applyAlignment="1" applyProtection="1">
      <alignment horizontal="center"/>
      <protection locked="0"/>
    </xf>
    <xf numFmtId="9" fontId="0" fillId="7" borderId="0" xfId="0" applyNumberFormat="1" applyFill="1" applyAlignment="1" applyProtection="1">
      <alignment horizontal="center"/>
      <protection locked="0"/>
    </xf>
    <xf numFmtId="2" fontId="0" fillId="7" borderId="0" xfId="5" applyNumberFormat="1" applyFont="1" applyFill="1" applyAlignment="1">
      <alignment horizontal="center"/>
    </xf>
    <xf numFmtId="9" fontId="0" fillId="7" borderId="0" xfId="5" applyNumberFormat="1" applyFont="1" applyFill="1" applyAlignment="1">
      <alignment horizontal="center"/>
    </xf>
    <xf numFmtId="9" fontId="0" fillId="7" borderId="0" xfId="0" applyNumberFormat="1" applyFont="1" applyFill="1" applyAlignment="1" applyProtection="1">
      <alignment horizontal="center"/>
      <protection locked="0"/>
    </xf>
    <xf numFmtId="0" fontId="4" fillId="0" borderId="13" xfId="0" applyFont="1" applyBorder="1"/>
    <xf numFmtId="0" fontId="15" fillId="0" borderId="0" xfId="0" applyFont="1" applyBorder="1" applyAlignment="1">
      <alignment horizontal="center" vertical="center"/>
    </xf>
    <xf numFmtId="14" fontId="4" fillId="0" borderId="0" xfId="0" applyNumberFormat="1" applyFont="1"/>
    <xf numFmtId="0" fontId="16" fillId="0" borderId="0" xfId="0" applyFont="1" applyBorder="1" applyAlignment="1">
      <alignment horizontal="left" vertical="center"/>
    </xf>
    <xf numFmtId="10" fontId="0" fillId="0" borderId="0" xfId="0" applyNumberFormat="1" applyFont="1" applyBorder="1" applyAlignment="1">
      <alignment horizontal="left"/>
    </xf>
    <xf numFmtId="167" fontId="0" fillId="0" borderId="0" xfId="0" applyNumberFormat="1" applyFont="1" applyBorder="1" applyAlignment="1">
      <alignment horizontal="left"/>
    </xf>
    <xf numFmtId="9" fontId="0" fillId="0" borderId="0" xfId="5" applyFont="1" applyFill="1" applyBorder="1" applyProtection="1">
      <protection locked="0"/>
    </xf>
    <xf numFmtId="0" fontId="0" fillId="0" borderId="0" xfId="0" applyFont="1" applyFill="1" applyBorder="1"/>
    <xf numFmtId="0" fontId="0" fillId="0" borderId="0" xfId="0" applyFont="1" applyBorder="1" applyAlignment="1">
      <alignment horizontal="left"/>
    </xf>
    <xf numFmtId="169" fontId="0" fillId="0" borderId="0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266"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Hyperlink" xfId="1" builtinId="8" hidden="1"/>
    <cellStyle name="Hyperlink" xfId="3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Normal" xfId="0" builtinId="0"/>
    <cellStyle name="Percent" xfId="5" builtinId="5"/>
  </cellStyles>
  <dxfs count="2"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Rental on Value</a:t>
            </a:r>
            <a:r>
              <a:rPr lang="en-US" sz="1600" b="0" i="0" u="none" strike="noStrike" baseline="0"/>
              <a:t> </a:t>
            </a:r>
            <a:endParaRPr lang="en-US" sz="1600" b="1"/>
          </a:p>
          <a:p>
            <a:pPr>
              <a:defRPr/>
            </a:pPr>
            <a:r>
              <a:rPr lang="en-US" sz="1600" b="1"/>
              <a:t>IRR</a:t>
            </a:r>
            <a:r>
              <a:rPr lang="en-US" sz="1600" b="1" baseline="0"/>
              <a:t> Comparison By Year 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Developer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Value 99 yr'!$N$71:$CX$71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Value 99 yr'!$N$92:$CX$92</c:f>
              <c:numCache>
                <c:formatCode>0.00%</c:formatCode>
                <c:ptCount val="89"/>
                <c:pt idx="0">
                  <c:v>9.6924765975181515E-3</c:v>
                </c:pt>
                <c:pt idx="1">
                  <c:v>5.3011825481329655E-2</c:v>
                </c:pt>
                <c:pt idx="2">
                  <c:v>8.1797554677880413E-2</c:v>
                </c:pt>
                <c:pt idx="3">
                  <c:v>0.10259745506107887</c:v>
                </c:pt>
                <c:pt idx="4">
                  <c:v>0.11772049066196155</c:v>
                </c:pt>
                <c:pt idx="5">
                  <c:v>0.13012154153407063</c:v>
                </c:pt>
                <c:pt idx="6">
                  <c:v>0.14000395290302681</c:v>
                </c:pt>
                <c:pt idx="7">
                  <c:v>0.14801444365503613</c:v>
                </c:pt>
                <c:pt idx="8">
                  <c:v>0.15459539706971448</c:v>
                </c:pt>
                <c:pt idx="9">
                  <c:v>0.159855350995048</c:v>
                </c:pt>
                <c:pt idx="10">
                  <c:v>0.16445611972842067</c:v>
                </c:pt>
                <c:pt idx="11">
                  <c:v>0.16834132002525304</c:v>
                </c:pt>
                <c:pt idx="12">
                  <c:v>0.17164443266051199</c:v>
                </c:pt>
                <c:pt idx="13">
                  <c:v>0.17446917277973917</c:v>
                </c:pt>
                <c:pt idx="14">
                  <c:v>0.17681310325146904</c:v>
                </c:pt>
                <c:pt idx="15">
                  <c:v>0.17891456307812459</c:v>
                </c:pt>
                <c:pt idx="16">
                  <c:v>0.18073640397341717</c:v>
                </c:pt>
                <c:pt idx="17">
                  <c:v>0.18232159836398409</c:v>
                </c:pt>
                <c:pt idx="18">
                  <c:v>0.18370541069703439</c:v>
                </c:pt>
                <c:pt idx="19">
                  <c:v>0.18487871173703874</c:v>
                </c:pt>
                <c:pt idx="20">
                  <c:v>0.18594374291628069</c:v>
                </c:pt>
                <c:pt idx="21">
                  <c:v>0.18688097738177256</c:v>
                </c:pt>
                <c:pt idx="22">
                  <c:v>0.1877075814560909</c:v>
                </c:pt>
                <c:pt idx="23">
                  <c:v>0.18843809064629125</c:v>
                </c:pt>
                <c:pt idx="24">
                  <c:v>0.18906630066669328</c:v>
                </c:pt>
                <c:pt idx="25">
                  <c:v>0.18964036045863986</c:v>
                </c:pt>
                <c:pt idx="26">
                  <c:v>0.190150272955389</c:v>
                </c:pt>
                <c:pt idx="27">
                  <c:v>0.19060385305538308</c:v>
                </c:pt>
                <c:pt idx="28">
                  <c:v>0.19100785355403427</c:v>
                </c:pt>
                <c:pt idx="29">
                  <c:v>0.19135874180910806</c:v>
                </c:pt>
                <c:pt idx="30">
                  <c:v>0.19168052746492936</c:v>
                </c:pt>
                <c:pt idx="31">
                  <c:v>0.19196809816389626</c:v>
                </c:pt>
                <c:pt idx="32">
                  <c:v>0.19222533448522094</c:v>
                </c:pt>
                <c:pt idx="33">
                  <c:v>0.19245563648960906</c:v>
                </c:pt>
                <c:pt idx="34">
                  <c:v>0.19265711364997018</c:v>
                </c:pt>
                <c:pt idx="35">
                  <c:v>0.19284219667841729</c:v>
                </c:pt>
                <c:pt idx="36">
                  <c:v>0.1930082696480333</c:v>
                </c:pt>
                <c:pt idx="37">
                  <c:v>0.19315737912960995</c:v>
                </c:pt>
                <c:pt idx="38">
                  <c:v>0.19329133582941926</c:v>
                </c:pt>
                <c:pt idx="39">
                  <c:v>0.19340916362681648</c:v>
                </c:pt>
                <c:pt idx="40">
                  <c:v>0.19351746579801632</c:v>
                </c:pt>
                <c:pt idx="41">
                  <c:v>0.19361490739126253</c:v>
                </c:pt>
                <c:pt idx="42">
                  <c:v>0.19370261456640359</c:v>
                </c:pt>
                <c:pt idx="43">
                  <c:v>0.19378159057938737</c:v>
                </c:pt>
                <c:pt idx="44">
                  <c:v>0.19385134702051166</c:v>
                </c:pt>
                <c:pt idx="45">
                  <c:v>0.19391545546409028</c:v>
                </c:pt>
                <c:pt idx="46">
                  <c:v>0.1939732395976479</c:v>
                </c:pt>
                <c:pt idx="47">
                  <c:v>0.19402533799588828</c:v>
                </c:pt>
                <c:pt idx="48">
                  <c:v>0.19407232230960192</c:v>
                </c:pt>
                <c:pt idx="49">
                  <c:v>0.19411395691507827</c:v>
                </c:pt>
                <c:pt idx="50">
                  <c:v>0.19415219879485579</c:v>
                </c:pt>
                <c:pt idx="51">
                  <c:v>0.1941867096106209</c:v>
                </c:pt>
                <c:pt idx="52">
                  <c:v>0.19421785918102241</c:v>
                </c:pt>
                <c:pt idx="53">
                  <c:v>0.19424597969084156</c:v>
                </c:pt>
                <c:pt idx="54">
                  <c:v>0.1942709630510524</c:v>
                </c:pt>
                <c:pt idx="55">
                  <c:v>0.19429389179001255</c:v>
                </c:pt>
                <c:pt idx="56">
                  <c:v>0.19431459986407962</c:v>
                </c:pt>
                <c:pt idx="57">
                  <c:v>0.19433330461386045</c:v>
                </c:pt>
                <c:pt idx="58">
                  <c:v>0.19435020171955641</c:v>
                </c:pt>
                <c:pt idx="59">
                  <c:v>0.19436524542091926</c:v>
                </c:pt>
                <c:pt idx="60">
                  <c:v>0.19437903881367102</c:v>
                </c:pt>
                <c:pt idx="61">
                  <c:v>0.19439150268447669</c:v>
                </c:pt>
                <c:pt idx="62">
                  <c:v>0.194402766056335</c:v>
                </c:pt>
                <c:pt idx="63">
                  <c:v>0.19441294527829944</c:v>
                </c:pt>
                <c:pt idx="64">
                  <c:v>0.1944220237674521</c:v>
                </c:pt>
                <c:pt idx="65">
                  <c:v>0.19443033937046428</c:v>
                </c:pt>
                <c:pt idx="66">
                  <c:v>0.19443785588323359</c:v>
                </c:pt>
                <c:pt idx="67">
                  <c:v>0.19444465042238801</c:v>
                </c:pt>
                <c:pt idx="68">
                  <c:v>0.19445079260320797</c:v>
                </c:pt>
                <c:pt idx="69">
                  <c:v>0.19445627863347803</c:v>
                </c:pt>
                <c:pt idx="70">
                  <c:v>0.19446129860116379</c:v>
                </c:pt>
                <c:pt idx="71">
                  <c:v>0.19446583707884901</c:v>
                </c:pt>
                <c:pt idx="72">
                  <c:v>0.19446994036748144</c:v>
                </c:pt>
                <c:pt idx="73">
                  <c:v>0.19447365029326735</c:v>
                </c:pt>
                <c:pt idx="74">
                  <c:v>0.19447696805226689</c:v>
                </c:pt>
                <c:pt idx="75">
                  <c:v>0.19448000098458929</c:v>
                </c:pt>
                <c:pt idx="76">
                  <c:v>0.19448274333578186</c:v>
                </c:pt>
                <c:pt idx="77">
                  <c:v>0.1944852229867704</c:v>
                </c:pt>
                <c:pt idx="78">
                  <c:v>0.19448746513516735</c:v>
                </c:pt>
                <c:pt idx="79">
                  <c:v>0.19448947244864745</c:v>
                </c:pt>
                <c:pt idx="80">
                  <c:v>0.19449130572967532</c:v>
                </c:pt>
                <c:pt idx="81">
                  <c:v>0.19449296347378553</c:v>
                </c:pt>
                <c:pt idx="82">
                  <c:v>0.19449446250129987</c:v>
                </c:pt>
                <c:pt idx="83">
                  <c:v>0.19449581801794391</c:v>
                </c:pt>
                <c:pt idx="84">
                  <c:v>0.19449703271671681</c:v>
                </c:pt>
                <c:pt idx="85">
                  <c:v>0.19449814113476416</c:v>
                </c:pt>
                <c:pt idx="86">
                  <c:v>0.19449914345290842</c:v>
                </c:pt>
                <c:pt idx="87">
                  <c:v>0.19450004983035529</c:v>
                </c:pt>
                <c:pt idx="88">
                  <c:v>0.19450086945265177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D-5841-A157-9FCA7B643C15}"/>
            </c:ext>
          </c:extLst>
        </c:ser>
        <c:ser>
          <c:idx val="1"/>
          <c:order val="1"/>
          <c:tx>
            <c:v>City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Value 99 yr'!$N$71:$CX$71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Value 99 yr'!$N$105:$CX$105</c:f>
              <c:numCache>
                <c:formatCode>0.00%</c:formatCode>
                <c:ptCount val="89"/>
                <c:pt idx="0">
                  <c:v>0.32341077359856341</c:v>
                </c:pt>
                <c:pt idx="1">
                  <c:v>0.306019738205207</c:v>
                </c:pt>
                <c:pt idx="2">
                  <c:v>0.29145692555569513</c:v>
                </c:pt>
                <c:pt idx="3">
                  <c:v>0.27576863699467236</c:v>
                </c:pt>
                <c:pt idx="4">
                  <c:v>0.26843475225579994</c:v>
                </c:pt>
                <c:pt idx="5">
                  <c:v>0.25917580976987886</c:v>
                </c:pt>
                <c:pt idx="6">
                  <c:v>0.25104955282021213</c:v>
                </c:pt>
                <c:pt idx="7">
                  <c:v>0.24385972748901086</c:v>
                </c:pt>
                <c:pt idx="8">
                  <c:v>0.23548896489871196</c:v>
                </c:pt>
                <c:pt idx="9">
                  <c:v>0.23170857500255782</c:v>
                </c:pt>
                <c:pt idx="10">
                  <c:v>0.22652865106916664</c:v>
                </c:pt>
                <c:pt idx="11">
                  <c:v>0.22183442534895637</c:v>
                </c:pt>
                <c:pt idx="12">
                  <c:v>0.2175611360882046</c:v>
                </c:pt>
                <c:pt idx="13">
                  <c:v>0.21236990040820691</c:v>
                </c:pt>
                <c:pt idx="14">
                  <c:v>0.21005556350075061</c:v>
                </c:pt>
                <c:pt idx="15">
                  <c:v>0.20675625470542047</c:v>
                </c:pt>
                <c:pt idx="16">
                  <c:v>0.20370988974372106</c:v>
                </c:pt>
                <c:pt idx="17">
                  <c:v>0.20088920724474169</c:v>
                </c:pt>
                <c:pt idx="18">
                  <c:v>0.19740782346095753</c:v>
                </c:pt>
                <c:pt idx="19">
                  <c:v>0.19583445104592245</c:v>
                </c:pt>
                <c:pt idx="20">
                  <c:v>0.193562614033018</c:v>
                </c:pt>
                <c:pt idx="21">
                  <c:v>0.19143997745416041</c:v>
                </c:pt>
                <c:pt idx="22">
                  <c:v>0.18945312168755946</c:v>
                </c:pt>
                <c:pt idx="23">
                  <c:v>0.18698517232875944</c:v>
                </c:pt>
                <c:pt idx="24">
                  <c:v>0.18584087112903158</c:v>
                </c:pt>
                <c:pt idx="25">
                  <c:v>0.18419576987228248</c:v>
                </c:pt>
                <c:pt idx="26">
                  <c:v>0.18264667922077837</c:v>
                </c:pt>
                <c:pt idx="27">
                  <c:v>0.18118622670029438</c:v>
                </c:pt>
                <c:pt idx="28">
                  <c:v>0.17937514042613945</c:v>
                </c:pt>
                <c:pt idx="29">
                  <c:v>0.17850546400671563</c:v>
                </c:pt>
                <c:pt idx="30">
                  <c:v>0.17727384908215438</c:v>
                </c:pt>
                <c:pt idx="31">
                  <c:v>0.17610810906828167</c:v>
                </c:pt>
                <c:pt idx="32">
                  <c:v>0.17500384607501229</c:v>
                </c:pt>
                <c:pt idx="33">
                  <c:v>0.17364399567499178</c:v>
                </c:pt>
                <c:pt idx="34">
                  <c:v>0.17296410820949815</c:v>
                </c:pt>
                <c:pt idx="35">
                  <c:v>0.17202165631571464</c:v>
                </c:pt>
                <c:pt idx="36">
                  <c:v>0.17112665389902615</c:v>
                </c:pt>
                <c:pt idx="37">
                  <c:v>0.17027629966818281</c:v>
                </c:pt>
                <c:pt idx="38">
                  <c:v>0.16924012156864365</c:v>
                </c:pt>
                <c:pt idx="39">
                  <c:v>0.16869942736977639</c:v>
                </c:pt>
                <c:pt idx="40">
                  <c:v>0.16796833726237037</c:v>
                </c:pt>
                <c:pt idx="41">
                  <c:v>0.16727271312809022</c:v>
                </c:pt>
                <c:pt idx="42">
                  <c:v>0.16661066913212208</c:v>
                </c:pt>
                <c:pt idx="43">
                  <c:v>0.16581431058066487</c:v>
                </c:pt>
                <c:pt idx="44">
                  <c:v>0.16538043048672169</c:v>
                </c:pt>
                <c:pt idx="45">
                  <c:v>0.1648090803304838</c:v>
                </c:pt>
                <c:pt idx="46">
                  <c:v>0.16426497823774322</c:v>
                </c:pt>
                <c:pt idx="47">
                  <c:v>0.16374679104243706</c:v>
                </c:pt>
                <c:pt idx="48">
                  <c:v>0.16313240592063849</c:v>
                </c:pt>
                <c:pt idx="49">
                  <c:v>0.16278323437277353</c:v>
                </c:pt>
                <c:pt idx="50">
                  <c:v>0.16233558358670908</c:v>
                </c:pt>
                <c:pt idx="51">
                  <c:v>0.16190927291035551</c:v>
                </c:pt>
                <c:pt idx="52">
                  <c:v>0.1615033175538978</c:v>
                </c:pt>
                <c:pt idx="53">
                  <c:v>0.16102930667834681</c:v>
                </c:pt>
                <c:pt idx="54">
                  <c:v>0.16074879652527074</c:v>
                </c:pt>
                <c:pt idx="55">
                  <c:v>0.16039851195046517</c:v>
                </c:pt>
                <c:pt idx="56">
                  <c:v>0.16006513767387043</c:v>
                </c:pt>
                <c:pt idx="57">
                  <c:v>0.15974791785391851</c:v>
                </c:pt>
                <c:pt idx="58">
                  <c:v>0.15938327609154168</c:v>
                </c:pt>
                <c:pt idx="59">
                  <c:v>0.15915909628259306</c:v>
                </c:pt>
                <c:pt idx="60">
                  <c:v>0.15888615360140612</c:v>
                </c:pt>
                <c:pt idx="61">
                  <c:v>0.1586266791881672</c:v>
                </c:pt>
                <c:pt idx="62">
                  <c:v>0.15838007492196038</c:v>
                </c:pt>
                <c:pt idx="63">
                  <c:v>0.15810100372812541</c:v>
                </c:pt>
                <c:pt idx="64">
                  <c:v>0.15792321151150612</c:v>
                </c:pt>
                <c:pt idx="65">
                  <c:v>0.15771187888788973</c:v>
                </c:pt>
                <c:pt idx="66">
                  <c:v>0.15751126684193295</c:v>
                </c:pt>
                <c:pt idx="67">
                  <c:v>0.15732089215520006</c:v>
                </c:pt>
                <c:pt idx="68">
                  <c:v>0.15710872303842405</c:v>
                </c:pt>
                <c:pt idx="69">
                  <c:v>0.15696901840411059</c:v>
                </c:pt>
                <c:pt idx="70">
                  <c:v>0.15680664663127586</c:v>
                </c:pt>
                <c:pt idx="71">
                  <c:v>0.15665276519254956</c:v>
                </c:pt>
                <c:pt idx="72">
                  <c:v>0.15650697975548633</c:v>
                </c:pt>
                <c:pt idx="73">
                  <c:v>0.15634687515560919</c:v>
                </c:pt>
                <c:pt idx="74">
                  <c:v>0.15623819691539742</c:v>
                </c:pt>
                <c:pt idx="75">
                  <c:v>0.15611448647057258</c:v>
                </c:pt>
                <c:pt idx="76">
                  <c:v>0.15599744488401512</c:v>
                </c:pt>
                <c:pt idx="77">
                  <c:v>0.15588675025601506</c:v>
                </c:pt>
                <c:pt idx="78">
                  <c:v>0.15576686363585157</c:v>
                </c:pt>
                <c:pt idx="79">
                  <c:v>0.15568317890775485</c:v>
                </c:pt>
                <c:pt idx="80">
                  <c:v>0.15558972176695218</c:v>
                </c:pt>
                <c:pt idx="81">
                  <c:v>0.15550144995458015</c:v>
                </c:pt>
                <c:pt idx="82">
                  <c:v>0.15541810257680289</c:v>
                </c:pt>
                <c:pt idx="83">
                  <c:v>0.15532900187298271</c:v>
                </c:pt>
                <c:pt idx="84">
                  <c:v>0.15526519254849358</c:v>
                </c:pt>
                <c:pt idx="85">
                  <c:v>0.15519516207675754</c:v>
                </c:pt>
                <c:pt idx="86">
                  <c:v>0.15512911972890575</c:v>
                </c:pt>
                <c:pt idx="87">
                  <c:v>0.15506685657025887</c:v>
                </c:pt>
                <c:pt idx="88">
                  <c:v>0.15500817307864345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D-5841-A157-9FCA7B643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043344"/>
        <c:axId val="558435040"/>
      </c:lineChart>
      <c:catAx>
        <c:axId val="55604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35040"/>
        <c:crosses val="autoZero"/>
        <c:auto val="1"/>
        <c:lblAlgn val="ctr"/>
        <c:lblOffset val="100"/>
        <c:tickLblSkip val="5"/>
        <c:noMultiLvlLbl val="0"/>
      </c:catAx>
      <c:valAx>
        <c:axId val="55843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043344"/>
        <c:crosses val="autoZero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Rental on Value</a:t>
            </a:r>
            <a:r>
              <a:rPr lang="en-US" sz="1600" b="0" i="0" u="none" strike="noStrike" baseline="0"/>
              <a:t> </a:t>
            </a:r>
            <a:endParaRPr lang="en-US" sz="1600" b="1"/>
          </a:p>
          <a:p>
            <a:pPr>
              <a:defRPr/>
            </a:pPr>
            <a:r>
              <a:rPr lang="en-US" sz="1600" b="1"/>
              <a:t>IRR</a:t>
            </a:r>
            <a:r>
              <a:rPr lang="en-US" sz="1600" b="1" baseline="0"/>
              <a:t> Comparison By Year 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Developer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Value 99 yr'!$N$71:$CX$71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Value 99 yr'!$N$92:$CX$92</c:f>
              <c:numCache>
                <c:formatCode>0.00%</c:formatCode>
                <c:ptCount val="89"/>
                <c:pt idx="0">
                  <c:v>9.6924765975181515E-3</c:v>
                </c:pt>
                <c:pt idx="1">
                  <c:v>5.3011825481329655E-2</c:v>
                </c:pt>
                <c:pt idx="2">
                  <c:v>8.1797554677880413E-2</c:v>
                </c:pt>
                <c:pt idx="3">
                  <c:v>0.10259745506107887</c:v>
                </c:pt>
                <c:pt idx="4">
                  <c:v>0.11772049066196155</c:v>
                </c:pt>
                <c:pt idx="5">
                  <c:v>0.13012154153407063</c:v>
                </c:pt>
                <c:pt idx="6">
                  <c:v>0.14000395290302681</c:v>
                </c:pt>
                <c:pt idx="7">
                  <c:v>0.14801444365503613</c:v>
                </c:pt>
                <c:pt idx="8">
                  <c:v>0.15459539706971448</c:v>
                </c:pt>
                <c:pt idx="9">
                  <c:v>0.159855350995048</c:v>
                </c:pt>
                <c:pt idx="10">
                  <c:v>0.16445611972842067</c:v>
                </c:pt>
                <c:pt idx="11">
                  <c:v>0.16834132002525304</c:v>
                </c:pt>
                <c:pt idx="12">
                  <c:v>0.17164443266051199</c:v>
                </c:pt>
                <c:pt idx="13">
                  <c:v>0.17446917277973917</c:v>
                </c:pt>
                <c:pt idx="14">
                  <c:v>0.17681310325146904</c:v>
                </c:pt>
                <c:pt idx="15">
                  <c:v>0.17891456307812459</c:v>
                </c:pt>
                <c:pt idx="16">
                  <c:v>0.18073640397341717</c:v>
                </c:pt>
                <c:pt idx="17">
                  <c:v>0.18232159836398409</c:v>
                </c:pt>
                <c:pt idx="18">
                  <c:v>0.18370541069703439</c:v>
                </c:pt>
                <c:pt idx="19">
                  <c:v>0.18487871173703874</c:v>
                </c:pt>
                <c:pt idx="20">
                  <c:v>0.18594374291628069</c:v>
                </c:pt>
                <c:pt idx="21">
                  <c:v>0.18688097738177256</c:v>
                </c:pt>
                <c:pt idx="22">
                  <c:v>0.1877075814560909</c:v>
                </c:pt>
                <c:pt idx="23">
                  <c:v>0.18843809064629125</c:v>
                </c:pt>
                <c:pt idx="24">
                  <c:v>0.18906630066669328</c:v>
                </c:pt>
                <c:pt idx="25">
                  <c:v>0.18964036045863986</c:v>
                </c:pt>
                <c:pt idx="26">
                  <c:v>0.190150272955389</c:v>
                </c:pt>
                <c:pt idx="27">
                  <c:v>0.19060385305538308</c:v>
                </c:pt>
                <c:pt idx="28">
                  <c:v>0.19100785355403427</c:v>
                </c:pt>
                <c:pt idx="29">
                  <c:v>0.19135874180910806</c:v>
                </c:pt>
                <c:pt idx="30">
                  <c:v>0.19168052746492936</c:v>
                </c:pt>
                <c:pt idx="31">
                  <c:v>0.19196809816389626</c:v>
                </c:pt>
                <c:pt idx="32">
                  <c:v>0.19222533448522094</c:v>
                </c:pt>
                <c:pt idx="33">
                  <c:v>0.19245563648960906</c:v>
                </c:pt>
                <c:pt idx="34">
                  <c:v>0.19265711364997018</c:v>
                </c:pt>
                <c:pt idx="35">
                  <c:v>0.19284219667841729</c:v>
                </c:pt>
                <c:pt idx="36">
                  <c:v>0.1930082696480333</c:v>
                </c:pt>
                <c:pt idx="37">
                  <c:v>0.19315737912960995</c:v>
                </c:pt>
                <c:pt idx="38">
                  <c:v>0.19329133582941926</c:v>
                </c:pt>
                <c:pt idx="39">
                  <c:v>0.19340916362681648</c:v>
                </c:pt>
                <c:pt idx="40">
                  <c:v>0.19351746579801632</c:v>
                </c:pt>
                <c:pt idx="41">
                  <c:v>0.19361490739126253</c:v>
                </c:pt>
                <c:pt idx="42">
                  <c:v>0.19370261456640359</c:v>
                </c:pt>
                <c:pt idx="43">
                  <c:v>0.19378159057938737</c:v>
                </c:pt>
                <c:pt idx="44">
                  <c:v>0.19385134702051166</c:v>
                </c:pt>
                <c:pt idx="45">
                  <c:v>0.19391545546409028</c:v>
                </c:pt>
                <c:pt idx="46">
                  <c:v>0.1939732395976479</c:v>
                </c:pt>
                <c:pt idx="47">
                  <c:v>0.19402533799588828</c:v>
                </c:pt>
                <c:pt idx="48">
                  <c:v>0.19407232230960192</c:v>
                </c:pt>
                <c:pt idx="49">
                  <c:v>0.19411395691507827</c:v>
                </c:pt>
                <c:pt idx="50">
                  <c:v>0.19415219879485579</c:v>
                </c:pt>
                <c:pt idx="51">
                  <c:v>0.1941867096106209</c:v>
                </c:pt>
                <c:pt idx="52">
                  <c:v>0.19421785918102241</c:v>
                </c:pt>
                <c:pt idx="53">
                  <c:v>0.19424597969084156</c:v>
                </c:pt>
                <c:pt idx="54">
                  <c:v>0.1942709630510524</c:v>
                </c:pt>
                <c:pt idx="55">
                  <c:v>0.19429389179001255</c:v>
                </c:pt>
                <c:pt idx="56">
                  <c:v>0.19431459986407962</c:v>
                </c:pt>
                <c:pt idx="57">
                  <c:v>0.19433330461386045</c:v>
                </c:pt>
                <c:pt idx="58">
                  <c:v>0.19435020171955641</c:v>
                </c:pt>
                <c:pt idx="59">
                  <c:v>0.19436524542091926</c:v>
                </c:pt>
                <c:pt idx="60">
                  <c:v>0.19437903881367102</c:v>
                </c:pt>
                <c:pt idx="61">
                  <c:v>0.19439150268447669</c:v>
                </c:pt>
                <c:pt idx="62">
                  <c:v>0.194402766056335</c:v>
                </c:pt>
                <c:pt idx="63">
                  <c:v>0.19441294527829944</c:v>
                </c:pt>
                <c:pt idx="64">
                  <c:v>0.1944220237674521</c:v>
                </c:pt>
                <c:pt idx="65">
                  <c:v>0.19443033937046428</c:v>
                </c:pt>
                <c:pt idx="66">
                  <c:v>0.19443785588323359</c:v>
                </c:pt>
                <c:pt idx="67">
                  <c:v>0.19444465042238801</c:v>
                </c:pt>
                <c:pt idx="68">
                  <c:v>0.19445079260320797</c:v>
                </c:pt>
                <c:pt idx="69">
                  <c:v>0.19445627863347803</c:v>
                </c:pt>
                <c:pt idx="70">
                  <c:v>0.19446129860116379</c:v>
                </c:pt>
                <c:pt idx="71">
                  <c:v>0.19446583707884901</c:v>
                </c:pt>
                <c:pt idx="72">
                  <c:v>0.19446994036748144</c:v>
                </c:pt>
                <c:pt idx="73">
                  <c:v>0.19447365029326735</c:v>
                </c:pt>
                <c:pt idx="74">
                  <c:v>0.19447696805226689</c:v>
                </c:pt>
                <c:pt idx="75">
                  <c:v>0.19448000098458929</c:v>
                </c:pt>
                <c:pt idx="76">
                  <c:v>0.19448274333578186</c:v>
                </c:pt>
                <c:pt idx="77">
                  <c:v>0.1944852229867704</c:v>
                </c:pt>
                <c:pt idx="78">
                  <c:v>0.19448746513516735</c:v>
                </c:pt>
                <c:pt idx="79">
                  <c:v>0.19448947244864745</c:v>
                </c:pt>
                <c:pt idx="80">
                  <c:v>0.19449130572967532</c:v>
                </c:pt>
                <c:pt idx="81">
                  <c:v>0.19449296347378553</c:v>
                </c:pt>
                <c:pt idx="82">
                  <c:v>0.19449446250129987</c:v>
                </c:pt>
                <c:pt idx="83">
                  <c:v>0.19449581801794391</c:v>
                </c:pt>
                <c:pt idx="84">
                  <c:v>0.19449703271671681</c:v>
                </c:pt>
                <c:pt idx="85">
                  <c:v>0.19449814113476416</c:v>
                </c:pt>
                <c:pt idx="86">
                  <c:v>0.19449914345290842</c:v>
                </c:pt>
                <c:pt idx="87">
                  <c:v>0.19450004983035529</c:v>
                </c:pt>
                <c:pt idx="88">
                  <c:v>0.19450086945265177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B-314F-9F29-ED8592B07EE3}"/>
            </c:ext>
          </c:extLst>
        </c:ser>
        <c:ser>
          <c:idx val="1"/>
          <c:order val="1"/>
          <c:tx>
            <c:v>City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Value 99 yr'!$N$71:$CX$71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Value 99 yr'!$N$105:$CX$105</c:f>
              <c:numCache>
                <c:formatCode>0.00%</c:formatCode>
                <c:ptCount val="89"/>
                <c:pt idx="0">
                  <c:v>0.32341077359856341</c:v>
                </c:pt>
                <c:pt idx="1">
                  <c:v>0.306019738205207</c:v>
                </c:pt>
                <c:pt idx="2">
                  <c:v>0.29145692555569513</c:v>
                </c:pt>
                <c:pt idx="3">
                  <c:v>0.27576863699467236</c:v>
                </c:pt>
                <c:pt idx="4">
                  <c:v>0.26843475225579994</c:v>
                </c:pt>
                <c:pt idx="5">
                  <c:v>0.25917580976987886</c:v>
                </c:pt>
                <c:pt idx="6">
                  <c:v>0.25104955282021213</c:v>
                </c:pt>
                <c:pt idx="7">
                  <c:v>0.24385972748901086</c:v>
                </c:pt>
                <c:pt idx="8">
                  <c:v>0.23548896489871196</c:v>
                </c:pt>
                <c:pt idx="9">
                  <c:v>0.23170857500255782</c:v>
                </c:pt>
                <c:pt idx="10">
                  <c:v>0.22652865106916664</c:v>
                </c:pt>
                <c:pt idx="11">
                  <c:v>0.22183442534895637</c:v>
                </c:pt>
                <c:pt idx="12">
                  <c:v>0.2175611360882046</c:v>
                </c:pt>
                <c:pt idx="13">
                  <c:v>0.21236990040820691</c:v>
                </c:pt>
                <c:pt idx="14">
                  <c:v>0.21005556350075061</c:v>
                </c:pt>
                <c:pt idx="15">
                  <c:v>0.20675625470542047</c:v>
                </c:pt>
                <c:pt idx="16">
                  <c:v>0.20370988974372106</c:v>
                </c:pt>
                <c:pt idx="17">
                  <c:v>0.20088920724474169</c:v>
                </c:pt>
                <c:pt idx="18">
                  <c:v>0.19740782346095753</c:v>
                </c:pt>
                <c:pt idx="19">
                  <c:v>0.19583445104592245</c:v>
                </c:pt>
                <c:pt idx="20">
                  <c:v>0.193562614033018</c:v>
                </c:pt>
                <c:pt idx="21">
                  <c:v>0.19143997745416041</c:v>
                </c:pt>
                <c:pt idx="22">
                  <c:v>0.18945312168755946</c:v>
                </c:pt>
                <c:pt idx="23">
                  <c:v>0.18698517232875944</c:v>
                </c:pt>
                <c:pt idx="24">
                  <c:v>0.18584087112903158</c:v>
                </c:pt>
                <c:pt idx="25">
                  <c:v>0.18419576987228248</c:v>
                </c:pt>
                <c:pt idx="26">
                  <c:v>0.18264667922077837</c:v>
                </c:pt>
                <c:pt idx="27">
                  <c:v>0.18118622670029438</c:v>
                </c:pt>
                <c:pt idx="28">
                  <c:v>0.17937514042613945</c:v>
                </c:pt>
                <c:pt idx="29">
                  <c:v>0.17850546400671563</c:v>
                </c:pt>
                <c:pt idx="30">
                  <c:v>0.17727384908215438</c:v>
                </c:pt>
                <c:pt idx="31">
                  <c:v>0.17610810906828167</c:v>
                </c:pt>
                <c:pt idx="32">
                  <c:v>0.17500384607501229</c:v>
                </c:pt>
                <c:pt idx="33">
                  <c:v>0.17364399567499178</c:v>
                </c:pt>
                <c:pt idx="34">
                  <c:v>0.17296410820949815</c:v>
                </c:pt>
                <c:pt idx="35">
                  <c:v>0.17202165631571464</c:v>
                </c:pt>
                <c:pt idx="36">
                  <c:v>0.17112665389902615</c:v>
                </c:pt>
                <c:pt idx="37">
                  <c:v>0.17027629966818281</c:v>
                </c:pt>
                <c:pt idx="38">
                  <c:v>0.16924012156864365</c:v>
                </c:pt>
                <c:pt idx="39">
                  <c:v>0.16869942736977639</c:v>
                </c:pt>
                <c:pt idx="40">
                  <c:v>0.16796833726237037</c:v>
                </c:pt>
                <c:pt idx="41">
                  <c:v>0.16727271312809022</c:v>
                </c:pt>
                <c:pt idx="42">
                  <c:v>0.16661066913212208</c:v>
                </c:pt>
                <c:pt idx="43">
                  <c:v>0.16581431058066487</c:v>
                </c:pt>
                <c:pt idx="44">
                  <c:v>0.16538043048672169</c:v>
                </c:pt>
                <c:pt idx="45">
                  <c:v>0.1648090803304838</c:v>
                </c:pt>
                <c:pt idx="46">
                  <c:v>0.16426497823774322</c:v>
                </c:pt>
                <c:pt idx="47">
                  <c:v>0.16374679104243706</c:v>
                </c:pt>
                <c:pt idx="48">
                  <c:v>0.16313240592063849</c:v>
                </c:pt>
                <c:pt idx="49">
                  <c:v>0.16278323437277353</c:v>
                </c:pt>
                <c:pt idx="50">
                  <c:v>0.16233558358670908</c:v>
                </c:pt>
                <c:pt idx="51">
                  <c:v>0.16190927291035551</c:v>
                </c:pt>
                <c:pt idx="52">
                  <c:v>0.1615033175538978</c:v>
                </c:pt>
                <c:pt idx="53">
                  <c:v>0.16102930667834681</c:v>
                </c:pt>
                <c:pt idx="54">
                  <c:v>0.16074879652527074</c:v>
                </c:pt>
                <c:pt idx="55">
                  <c:v>0.16039851195046517</c:v>
                </c:pt>
                <c:pt idx="56">
                  <c:v>0.16006513767387043</c:v>
                </c:pt>
                <c:pt idx="57">
                  <c:v>0.15974791785391851</c:v>
                </c:pt>
                <c:pt idx="58">
                  <c:v>0.15938327609154168</c:v>
                </c:pt>
                <c:pt idx="59">
                  <c:v>0.15915909628259306</c:v>
                </c:pt>
                <c:pt idx="60">
                  <c:v>0.15888615360140612</c:v>
                </c:pt>
                <c:pt idx="61">
                  <c:v>0.1586266791881672</c:v>
                </c:pt>
                <c:pt idx="62">
                  <c:v>0.15838007492196038</c:v>
                </c:pt>
                <c:pt idx="63">
                  <c:v>0.15810100372812541</c:v>
                </c:pt>
                <c:pt idx="64">
                  <c:v>0.15792321151150612</c:v>
                </c:pt>
                <c:pt idx="65">
                  <c:v>0.15771187888788973</c:v>
                </c:pt>
                <c:pt idx="66">
                  <c:v>0.15751126684193295</c:v>
                </c:pt>
                <c:pt idx="67">
                  <c:v>0.15732089215520006</c:v>
                </c:pt>
                <c:pt idx="68">
                  <c:v>0.15710872303842405</c:v>
                </c:pt>
                <c:pt idx="69">
                  <c:v>0.15696901840411059</c:v>
                </c:pt>
                <c:pt idx="70">
                  <c:v>0.15680664663127586</c:v>
                </c:pt>
                <c:pt idx="71">
                  <c:v>0.15665276519254956</c:v>
                </c:pt>
                <c:pt idx="72">
                  <c:v>0.15650697975548633</c:v>
                </c:pt>
                <c:pt idx="73">
                  <c:v>0.15634687515560919</c:v>
                </c:pt>
                <c:pt idx="74">
                  <c:v>0.15623819691539742</c:v>
                </c:pt>
                <c:pt idx="75">
                  <c:v>0.15611448647057258</c:v>
                </c:pt>
                <c:pt idx="76">
                  <c:v>0.15599744488401512</c:v>
                </c:pt>
                <c:pt idx="77">
                  <c:v>0.15588675025601506</c:v>
                </c:pt>
                <c:pt idx="78">
                  <c:v>0.15576686363585157</c:v>
                </c:pt>
                <c:pt idx="79">
                  <c:v>0.15568317890775485</c:v>
                </c:pt>
                <c:pt idx="80">
                  <c:v>0.15558972176695218</c:v>
                </c:pt>
                <c:pt idx="81">
                  <c:v>0.15550144995458015</c:v>
                </c:pt>
                <c:pt idx="82">
                  <c:v>0.15541810257680289</c:v>
                </c:pt>
                <c:pt idx="83">
                  <c:v>0.15532900187298271</c:v>
                </c:pt>
                <c:pt idx="84">
                  <c:v>0.15526519254849358</c:v>
                </c:pt>
                <c:pt idx="85">
                  <c:v>0.15519516207675754</c:v>
                </c:pt>
                <c:pt idx="86">
                  <c:v>0.15512911972890575</c:v>
                </c:pt>
                <c:pt idx="87">
                  <c:v>0.15506685657025887</c:v>
                </c:pt>
                <c:pt idx="88">
                  <c:v>0.15500817307864345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B-314F-9F29-ED8592B07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338496"/>
        <c:axId val="1071458800"/>
      </c:lineChart>
      <c:catAx>
        <c:axId val="107233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458800"/>
        <c:crosses val="autoZero"/>
        <c:auto val="1"/>
        <c:lblAlgn val="ctr"/>
        <c:lblOffset val="100"/>
        <c:tickLblSkip val="5"/>
        <c:noMultiLvlLbl val="0"/>
      </c:catAx>
      <c:valAx>
        <c:axId val="107145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338496"/>
        <c:crosses val="autoZero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IRR Comparisons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('Rental on Turnover'!$B$90,'Rental on Turnover'!$B$91,'Rental on Turnover'!$B$101)</c:f>
              <c:strCache>
                <c:ptCount val="3"/>
                <c:pt idx="0">
                  <c:v>Before Tax IRR (Dev)</c:v>
                </c:pt>
                <c:pt idx="1">
                  <c:v>After Tax IRR (Dev)</c:v>
                </c:pt>
                <c:pt idx="2">
                  <c:v>IRR (City)</c:v>
                </c:pt>
              </c:strCache>
            </c:strRef>
          </c:cat>
          <c:val>
            <c:numRef>
              <c:f>('Rental on Turnover'!$C$90,'Rental on Turnover'!$C$91,'Rental on Turnover'!$C$101)</c:f>
              <c:numCache>
                <c:formatCode>0.00%</c:formatCode>
                <c:ptCount val="3"/>
                <c:pt idx="0">
                  <c:v>0.15091468151223975</c:v>
                </c:pt>
                <c:pt idx="1">
                  <c:v>0.10513666421797474</c:v>
                </c:pt>
                <c:pt idx="2">
                  <c:v>0.24092600283560817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0-8844-BDB6-CDBCA479E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551717312"/>
        <c:axId val="877173408"/>
      </c:barChart>
      <c:catAx>
        <c:axId val="551717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7173408"/>
        <c:crosses val="autoZero"/>
        <c:auto val="1"/>
        <c:lblAlgn val="ctr"/>
        <c:lblOffset val="100"/>
        <c:noMultiLvlLbl val="0"/>
      </c:catAx>
      <c:valAx>
        <c:axId val="87717340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55171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NPV Comparisons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('Rental on Turnover'!$B$88,'Rental on Turnover'!$B$89,'Rental on Turnover'!$B$100)</c:f>
              <c:strCache>
                <c:ptCount val="3"/>
                <c:pt idx="0">
                  <c:v>Before Tax NPV (Dev)</c:v>
                </c:pt>
                <c:pt idx="1">
                  <c:v>After Tax NPV (Dev)</c:v>
                </c:pt>
                <c:pt idx="2">
                  <c:v>NPV (City)</c:v>
                </c:pt>
              </c:strCache>
            </c:strRef>
          </c:cat>
          <c:val>
            <c:numRef>
              <c:f>('Rental on Turnover'!$C$88,'Rental on Turnover'!$C$89,'Rental on Turnover'!$C$100)</c:f>
              <c:numCache>
                <c:formatCode>#,##0</c:formatCode>
                <c:ptCount val="3"/>
                <c:pt idx="0">
                  <c:v>2452489.9799831044</c:v>
                </c:pt>
                <c:pt idx="1">
                  <c:v>-7067712.0483687129</c:v>
                </c:pt>
                <c:pt idx="2">
                  <c:v>16198770.185947672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6-4643-B736-DDDDDAE22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556054016"/>
        <c:axId val="910586896"/>
      </c:barChart>
      <c:catAx>
        <c:axId val="556054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0586896"/>
        <c:crosses val="autoZero"/>
        <c:auto val="1"/>
        <c:lblAlgn val="ctr"/>
        <c:lblOffset val="100"/>
        <c:noMultiLvlLbl val="0"/>
      </c:catAx>
      <c:valAx>
        <c:axId val="910586896"/>
        <c:scaling>
          <c:orientation val="minMax"/>
        </c:scaling>
        <c:delete val="0"/>
        <c:axPos val="l"/>
        <c:majorGridlines/>
        <c:numFmt formatCode="&quot;R&quot;#,##0" sourceLinked="0"/>
        <c:majorTickMark val="none"/>
        <c:minorTickMark val="none"/>
        <c:tickLblPos val="nextTo"/>
        <c:crossAx val="556054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Rental on Turnover</a:t>
            </a:r>
            <a:r>
              <a:rPr lang="en-US" sz="1600" b="1" i="0" u="none" strike="noStrike" baseline="0"/>
              <a:t> </a:t>
            </a:r>
            <a:endParaRPr lang="en-US" sz="1600" b="1"/>
          </a:p>
          <a:p>
            <a:pPr>
              <a:defRPr b="1"/>
            </a:pPr>
            <a:r>
              <a:rPr lang="en-US" sz="1600" b="1"/>
              <a:t>IRR</a:t>
            </a:r>
            <a:r>
              <a:rPr lang="en-US" sz="1600" b="1" baseline="0"/>
              <a:t> Comparison By Year 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Developer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Turnover 99'!$N$71:$CX$71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Turnover 99'!$N$88:$CX$88</c:f>
              <c:numCache>
                <c:formatCode>0.00%</c:formatCode>
                <c:ptCount val="89"/>
                <c:pt idx="0">
                  <c:v>-5.8996902579887545E-3</c:v>
                </c:pt>
                <c:pt idx="1">
                  <c:v>3.9999790604335672E-2</c:v>
                </c:pt>
                <c:pt idx="2">
                  <c:v>7.0088577871117552E-2</c:v>
                </c:pt>
                <c:pt idx="3">
                  <c:v>9.1699443343290943E-2</c:v>
                </c:pt>
                <c:pt idx="4">
                  <c:v>0.10732204307113968</c:v>
                </c:pt>
                <c:pt idx="5">
                  <c:v>0.12016091499995563</c:v>
                </c:pt>
                <c:pt idx="6">
                  <c:v>0.13038521183616147</c:v>
                </c:pt>
                <c:pt idx="7">
                  <c:v>0.13867266315869786</c:v>
                </c:pt>
                <c:pt idx="8">
                  <c:v>0.14548417903792576</c:v>
                </c:pt>
                <c:pt idx="9">
                  <c:v>0.15091468151223975</c:v>
                </c:pt>
                <c:pt idx="10">
                  <c:v>0.15568787766809167</c:v>
                </c:pt>
                <c:pt idx="11">
                  <c:v>0.15972364809846318</c:v>
                </c:pt>
                <c:pt idx="12">
                  <c:v>0.16315967798551134</c:v>
                </c:pt>
                <c:pt idx="13">
                  <c:v>0.16610279161574026</c:v>
                </c:pt>
                <c:pt idx="14">
                  <c:v>0.1685405324283924</c:v>
                </c:pt>
                <c:pt idx="15">
                  <c:v>0.17073876954343792</c:v>
                </c:pt>
                <c:pt idx="16">
                  <c:v>0.17264831874378062</c:v>
                </c:pt>
                <c:pt idx="17">
                  <c:v>0.1743133504434371</c:v>
                </c:pt>
                <c:pt idx="18">
                  <c:v>0.17577010415345828</c:v>
                </c:pt>
                <c:pt idx="19">
                  <c:v>0.17700364199539287</c:v>
                </c:pt>
                <c:pt idx="20">
                  <c:v>0.17813043526233208</c:v>
                </c:pt>
                <c:pt idx="21">
                  <c:v>0.17912453590570476</c:v>
                </c:pt>
                <c:pt idx="22">
                  <c:v>0.18000360270876548</c:v>
                </c:pt>
                <c:pt idx="23">
                  <c:v>0.18078259464580437</c:v>
                </c:pt>
                <c:pt idx="24">
                  <c:v>0.18145196074313374</c:v>
                </c:pt>
                <c:pt idx="25">
                  <c:v>0.1820677240800137</c:v>
                </c:pt>
                <c:pt idx="26">
                  <c:v>0.18261631624810271</c:v>
                </c:pt>
                <c:pt idx="27">
                  <c:v>0.18310580428850121</c:v>
                </c:pt>
                <c:pt idx="28">
                  <c:v>0.18354316543649474</c:v>
                </c:pt>
                <c:pt idx="29">
                  <c:v>0.18392291971996899</c:v>
                </c:pt>
                <c:pt idx="30">
                  <c:v>0.18427360342101662</c:v>
                </c:pt>
                <c:pt idx="31">
                  <c:v>0.18458806449581755</c:v>
                </c:pt>
                <c:pt idx="32">
                  <c:v>0.18487033213663073</c:v>
                </c:pt>
                <c:pt idx="33">
                  <c:v>0.18512394165086721</c:v>
                </c:pt>
                <c:pt idx="34">
                  <c:v>0.18534586096007843</c:v>
                </c:pt>
                <c:pt idx="35">
                  <c:v>0.18555118410854265</c:v>
                </c:pt>
                <c:pt idx="36">
                  <c:v>0.1857361120312413</c:v>
                </c:pt>
                <c:pt idx="37">
                  <c:v>0.1859027871625818</c:v>
                </c:pt>
                <c:pt idx="38">
                  <c:v>0.18605310866106128</c:v>
                </c:pt>
                <c:pt idx="39">
                  <c:v>0.18618542922089754</c:v>
                </c:pt>
                <c:pt idx="40">
                  <c:v>0.18630794203609535</c:v>
                </c:pt>
                <c:pt idx="41">
                  <c:v>0.18641862049290325</c:v>
                </c:pt>
                <c:pt idx="42">
                  <c:v>0.18651865610088736</c:v>
                </c:pt>
                <c:pt idx="43">
                  <c:v>0.18660911289779181</c:v>
                </c:pt>
                <c:pt idx="44">
                  <c:v>0.1866891082741069</c:v>
                </c:pt>
                <c:pt idx="45">
                  <c:v>0.18676317153195132</c:v>
                </c:pt>
                <c:pt idx="46">
                  <c:v>0.18683022108539449</c:v>
                </c:pt>
                <c:pt idx="47">
                  <c:v>0.18689094145642082</c:v>
                </c:pt>
                <c:pt idx="48">
                  <c:v>0.18694594720599111</c:v>
                </c:pt>
                <c:pt idx="49">
                  <c:v>0.18699477221202265</c:v>
                </c:pt>
                <c:pt idx="50">
                  <c:v>0.18703995350841818</c:v>
                </c:pt>
                <c:pt idx="51">
                  <c:v>0.18708091569563257</c:v>
                </c:pt>
                <c:pt idx="52">
                  <c:v>0.18711806136929199</c:v>
                </c:pt>
                <c:pt idx="53">
                  <c:v>0.18715175337086709</c:v>
                </c:pt>
                <c:pt idx="54">
                  <c:v>0.18718174979414171</c:v>
                </c:pt>
                <c:pt idx="55">
                  <c:v>0.18720948554826222</c:v>
                </c:pt>
                <c:pt idx="56">
                  <c:v>0.18723465657139737</c:v>
                </c:pt>
                <c:pt idx="57">
                  <c:v>0.18725750367674676</c:v>
                </c:pt>
                <c:pt idx="58">
                  <c:v>0.18727824449670516</c:v>
                </c:pt>
                <c:pt idx="59">
                  <c:v>0.18729675631624376</c:v>
                </c:pt>
                <c:pt idx="60">
                  <c:v>0.18731385661824151</c:v>
                </c:pt>
                <c:pt idx="61">
                  <c:v>0.18732938639565244</c:v>
                </c:pt>
                <c:pt idx="62">
                  <c:v>0.18734349143677775</c:v>
                </c:pt>
                <c:pt idx="63">
                  <c:v>0.18735630375387546</c:v>
                </c:pt>
                <c:pt idx="64">
                  <c:v>0.18736776302304325</c:v>
                </c:pt>
                <c:pt idx="65">
                  <c:v>0.18737833758541367</c:v>
                </c:pt>
                <c:pt idx="66">
                  <c:v>0.18738794551624216</c:v>
                </c:pt>
                <c:pt idx="67">
                  <c:v>0.18739667583110053</c:v>
                </c:pt>
                <c:pt idx="68">
                  <c:v>0.1874046092449857</c:v>
                </c:pt>
                <c:pt idx="69">
                  <c:v>0.18741171744927909</c:v>
                </c:pt>
                <c:pt idx="70">
                  <c:v>0.18741826995227773</c:v>
                </c:pt>
                <c:pt idx="71">
                  <c:v>0.18742422541044323</c:v>
                </c:pt>
                <c:pt idx="72">
                  <c:v>0.18742963850070216</c:v>
                </c:pt>
                <c:pt idx="73">
                  <c:v>0.18743455884894122</c:v>
                </c:pt>
                <c:pt idx="74">
                  <c:v>0.18743897413970911</c:v>
                </c:pt>
                <c:pt idx="75">
                  <c:v>0.18744304002780332</c:v>
                </c:pt>
                <c:pt idx="76">
                  <c:v>0.18744673625511132</c:v>
                </c:pt>
                <c:pt idx="77">
                  <c:v>0.1874500965461372</c:v>
                </c:pt>
                <c:pt idx="78">
                  <c:v>0.18745315153019582</c:v>
                </c:pt>
                <c:pt idx="79">
                  <c:v>0.18745589658132311</c:v>
                </c:pt>
                <c:pt idx="80">
                  <c:v>0.18745842187719597</c:v>
                </c:pt>
                <c:pt idx="81">
                  <c:v>0.18746071791924446</c:v>
                </c:pt>
                <c:pt idx="82">
                  <c:v>0.18746280556822748</c:v>
                </c:pt>
                <c:pt idx="83">
                  <c:v>0.18746470377893587</c:v>
                </c:pt>
                <c:pt idx="84">
                  <c:v>0.18746641141025511</c:v>
                </c:pt>
                <c:pt idx="85">
                  <c:v>0.18746798084945726</c:v>
                </c:pt>
                <c:pt idx="86">
                  <c:v>0.18746940795227207</c:v>
                </c:pt>
                <c:pt idx="87">
                  <c:v>0.18747070564769941</c:v>
                </c:pt>
                <c:pt idx="88">
                  <c:v>0.18747188568710005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0-254F-87CE-6A262B14B6EE}"/>
            </c:ext>
          </c:extLst>
        </c:ser>
        <c:ser>
          <c:idx val="1"/>
          <c:order val="1"/>
          <c:tx>
            <c:v>City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Turnover 99'!$N$71:$CX$71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Turnover 99'!$N$105:$CX$105</c:f>
              <c:numCache>
                <c:formatCode>0.00%</c:formatCode>
                <c:ptCount val="89"/>
                <c:pt idx="0">
                  <c:v>0.32625551053659563</c:v>
                </c:pt>
                <c:pt idx="1">
                  <c:v>0.30967120312583729</c:v>
                </c:pt>
                <c:pt idx="2">
                  <c:v>0.295877909733685</c:v>
                </c:pt>
                <c:pt idx="3">
                  <c:v>0.28093741238004188</c:v>
                </c:pt>
                <c:pt idx="4">
                  <c:v>0.27431220743209939</c:v>
                </c:pt>
                <c:pt idx="5">
                  <c:v>0.26574997122043209</c:v>
                </c:pt>
                <c:pt idx="6">
                  <c:v>0.25830390888657639</c:v>
                </c:pt>
                <c:pt idx="7">
                  <c:v>0.2517801722972155</c:v>
                </c:pt>
                <c:pt idx="8">
                  <c:v>0.24414715492148931</c:v>
                </c:pt>
                <c:pt idx="9">
                  <c:v>0.24092600283560817</c:v>
                </c:pt>
                <c:pt idx="10">
                  <c:v>0.23637964287203306</c:v>
                </c:pt>
                <c:pt idx="11">
                  <c:v>0.23231037311789704</c:v>
                </c:pt>
                <c:pt idx="12">
                  <c:v>0.22865419329196834</c:v>
                </c:pt>
                <c:pt idx="13">
                  <c:v>0.22421717919351525</c:v>
                </c:pt>
                <c:pt idx="14">
                  <c:v>0.2223777978281547</c:v>
                </c:pt>
                <c:pt idx="15">
                  <c:v>0.21967599195202991</c:v>
                </c:pt>
                <c:pt idx="16">
                  <c:v>0.21722102469100291</c:v>
                </c:pt>
                <c:pt idx="17">
                  <c:v>0.21498584689021705</c:v>
                </c:pt>
                <c:pt idx="18" formatCode="0.0000%">
                  <c:v>0.21223601089308919</c:v>
                </c:pt>
                <c:pt idx="19">
                  <c:v>0.21108494070877515</c:v>
                </c:pt>
                <c:pt idx="20">
                  <c:v>0.20938156729538027</c:v>
                </c:pt>
                <c:pt idx="21">
                  <c:v>0.20782175054024354</c:v>
                </c:pt>
                <c:pt idx="22">
                  <c:v>0.20639201548754982</c:v>
                </c:pt>
                <c:pt idx="23">
                  <c:v>0.20639201548754982</c:v>
                </c:pt>
                <c:pt idx="24">
                  <c:v>0.20463411426974476</c:v>
                </c:pt>
                <c:pt idx="25">
                  <c:v>0.20387650733327245</c:v>
                </c:pt>
                <c:pt idx="26">
                  <c:v>0.20277074920224214</c:v>
                </c:pt>
                <c:pt idx="27">
                  <c:v>0.20175475319615876</c:v>
                </c:pt>
                <c:pt idx="28">
                  <c:v>0.20082094701716935</c:v>
                </c:pt>
                <c:pt idx="29">
                  <c:v>0.19968382838863552</c:v>
                </c:pt>
                <c:pt idx="30">
                  <c:v>0.1991732476190704</c:v>
                </c:pt>
                <c:pt idx="31">
                  <c:v>0.19844757512765376</c:v>
                </c:pt>
                <c:pt idx="32">
                  <c:v>0.19778038689603195</c:v>
                </c:pt>
                <c:pt idx="33">
                  <c:v>0.19716703040959049</c:v>
                </c:pt>
                <c:pt idx="34">
                  <c:v>0.19643137665271726</c:v>
                </c:pt>
                <c:pt idx="35">
                  <c:v>0.19608514808558519</c:v>
                </c:pt>
                <c:pt idx="36">
                  <c:v>0.19560914168928356</c:v>
                </c:pt>
                <c:pt idx="37">
                  <c:v>0.1951719379745056</c:v>
                </c:pt>
                <c:pt idx="38">
                  <c:v>0.19477050335677859</c:v>
                </c:pt>
                <c:pt idx="39">
                  <c:v>0.19429768604108211</c:v>
                </c:pt>
                <c:pt idx="40">
                  <c:v>0.19406396663672187</c:v>
                </c:pt>
                <c:pt idx="41">
                  <c:v>0.19375389671539334</c:v>
                </c:pt>
                <c:pt idx="42">
                  <c:v>0.19346962556964842</c:v>
                </c:pt>
                <c:pt idx="43">
                  <c:v>0.19320911421077391</c:v>
                </c:pt>
                <c:pt idx="44">
                  <c:v>0.19290814705631965</c:v>
                </c:pt>
                <c:pt idx="45">
                  <c:v>0.19275196860116317</c:v>
                </c:pt>
                <c:pt idx="46">
                  <c:v>0.19255197624376907</c:v>
                </c:pt>
                <c:pt idx="47">
                  <c:v>0.19236900734891904</c:v>
                </c:pt>
                <c:pt idx="48">
                  <c:v>0.19220168217678246</c:v>
                </c:pt>
                <c:pt idx="49">
                  <c:v>0.19201205806334487</c:v>
                </c:pt>
                <c:pt idx="50">
                  <c:v>0.19190895926047147</c:v>
                </c:pt>
                <c:pt idx="51">
                  <c:v>0.19178129558648727</c:v>
                </c:pt>
                <c:pt idx="52">
                  <c:v>0.19166473055678046</c:v>
                </c:pt>
                <c:pt idx="53">
                  <c:v>0.19155833821267487</c:v>
                </c:pt>
                <c:pt idx="54">
                  <c:v>0.19155833821267487</c:v>
                </c:pt>
                <c:pt idx="55">
                  <c:v>0.19137272483249568</c:v>
                </c:pt>
                <c:pt idx="56">
                  <c:v>0.19129199381171325</c:v>
                </c:pt>
                <c:pt idx="57">
                  <c:v>0.19121840615988317</c:v>
                </c:pt>
                <c:pt idx="58">
                  <c:v>0.19115134976366943</c:v>
                </c:pt>
                <c:pt idx="59">
                  <c:v>0.191078024376796</c:v>
                </c:pt>
                <c:pt idx="60">
                  <c:v>0.19103462732647114</c:v>
                </c:pt>
                <c:pt idx="61">
                  <c:v>0.1909839712228969</c:v>
                </c:pt>
                <c:pt idx="62">
                  <c:v>0.1909378595446396</c:v>
                </c:pt>
                <c:pt idx="63">
                  <c:v>0.19089589420187147</c:v>
                </c:pt>
                <c:pt idx="64">
                  <c:v>0.19085073236627648</c:v>
                </c:pt>
                <c:pt idx="65">
                  <c:v>0.19082297499912837</c:v>
                </c:pt>
                <c:pt idx="66">
                  <c:v>0.1907913820912559</c:v>
                </c:pt>
                <c:pt idx="67">
                  <c:v>0.19076265270230763</c:v>
                </c:pt>
                <c:pt idx="68">
                  <c:v>0.19073653169237303</c:v>
                </c:pt>
                <c:pt idx="69">
                  <c:v>0.19070882984409732</c:v>
                </c:pt>
                <c:pt idx="70">
                  <c:v>0.19069120280370155</c:v>
                </c:pt>
                <c:pt idx="71">
                  <c:v>0.19067158789298011</c:v>
                </c:pt>
                <c:pt idx="72">
                  <c:v>0.19065376406820023</c:v>
                </c:pt>
                <c:pt idx="73">
                  <c:v>0.19063756973350832</c:v>
                </c:pt>
                <c:pt idx="74">
                  <c:v>0.19062062394452561</c:v>
                </c:pt>
                <c:pt idx="75">
                  <c:v>0.19060949332784349</c:v>
                </c:pt>
                <c:pt idx="76">
                  <c:v>0.19058633026102401</c:v>
                </c:pt>
                <c:pt idx="77">
                  <c:v>0.19057631861069613</c:v>
                </c:pt>
                <c:pt idx="78">
                  <c:v>0.19056596993089348</c:v>
                </c:pt>
                <c:pt idx="79">
                  <c:v>0.19055897263596577</c:v>
                </c:pt>
                <c:pt idx="80">
                  <c:v>0.19055147783832371</c:v>
                </c:pt>
                <c:pt idx="81">
                  <c:v>0.1905446734755587</c:v>
                </c:pt>
                <c:pt idx="82">
                  <c:v>0.19053849630139896</c:v>
                </c:pt>
                <c:pt idx="83">
                  <c:v>0.19053218226723456</c:v>
                </c:pt>
                <c:pt idx="84">
                  <c:v>0.19052779870449532</c:v>
                </c:pt>
                <c:pt idx="85">
                  <c:v>0.19052317847030853</c:v>
                </c:pt>
                <c:pt idx="86">
                  <c:v>0.19051898490821051</c:v>
                </c:pt>
                <c:pt idx="87">
                  <c:v>0.19051517876520863</c:v>
                </c:pt>
                <c:pt idx="88">
                  <c:v>0.19051172437532116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0-254F-87CE-6A262B14B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759280"/>
        <c:axId val="555746624"/>
      </c:lineChart>
      <c:catAx>
        <c:axId val="55775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746624"/>
        <c:crosses val="autoZero"/>
        <c:auto val="1"/>
        <c:lblAlgn val="ctr"/>
        <c:lblOffset val="100"/>
        <c:tickLblSkip val="5"/>
        <c:noMultiLvlLbl val="0"/>
      </c:catAx>
      <c:valAx>
        <c:axId val="5557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75928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Rental on Turnover</a:t>
            </a:r>
            <a:r>
              <a:rPr lang="en-US" sz="1600" b="1" i="0" u="none" strike="noStrike" baseline="0"/>
              <a:t> </a:t>
            </a:r>
            <a:endParaRPr lang="en-US" sz="1600" b="1"/>
          </a:p>
          <a:p>
            <a:pPr>
              <a:defRPr b="1"/>
            </a:pPr>
            <a:r>
              <a:rPr lang="en-US" sz="1600" b="1"/>
              <a:t>IRR</a:t>
            </a:r>
            <a:r>
              <a:rPr lang="en-US" sz="1600" b="1" baseline="0"/>
              <a:t> Comparison By Year 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Developer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Turnover 99'!$N$71:$CX$71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Turnover 99'!$N$88:$CX$88</c:f>
              <c:numCache>
                <c:formatCode>0.00%</c:formatCode>
                <c:ptCount val="89"/>
                <c:pt idx="0">
                  <c:v>-5.8996902579887545E-3</c:v>
                </c:pt>
                <c:pt idx="1">
                  <c:v>3.9999790604335672E-2</c:v>
                </c:pt>
                <c:pt idx="2">
                  <c:v>7.0088577871117552E-2</c:v>
                </c:pt>
                <c:pt idx="3">
                  <c:v>9.1699443343290943E-2</c:v>
                </c:pt>
                <c:pt idx="4">
                  <c:v>0.10732204307113968</c:v>
                </c:pt>
                <c:pt idx="5">
                  <c:v>0.12016091499995563</c:v>
                </c:pt>
                <c:pt idx="6">
                  <c:v>0.13038521183616147</c:v>
                </c:pt>
                <c:pt idx="7">
                  <c:v>0.13867266315869786</c:v>
                </c:pt>
                <c:pt idx="8">
                  <c:v>0.14548417903792576</c:v>
                </c:pt>
                <c:pt idx="9">
                  <c:v>0.15091468151223975</c:v>
                </c:pt>
                <c:pt idx="10">
                  <c:v>0.15568787766809167</c:v>
                </c:pt>
                <c:pt idx="11">
                  <c:v>0.15972364809846318</c:v>
                </c:pt>
                <c:pt idx="12">
                  <c:v>0.16315967798551134</c:v>
                </c:pt>
                <c:pt idx="13">
                  <c:v>0.16610279161574026</c:v>
                </c:pt>
                <c:pt idx="14">
                  <c:v>0.1685405324283924</c:v>
                </c:pt>
                <c:pt idx="15">
                  <c:v>0.17073876954343792</c:v>
                </c:pt>
                <c:pt idx="16">
                  <c:v>0.17264831874378062</c:v>
                </c:pt>
                <c:pt idx="17">
                  <c:v>0.1743133504434371</c:v>
                </c:pt>
                <c:pt idx="18">
                  <c:v>0.17577010415345828</c:v>
                </c:pt>
                <c:pt idx="19">
                  <c:v>0.17700364199539287</c:v>
                </c:pt>
                <c:pt idx="20">
                  <c:v>0.17813043526233208</c:v>
                </c:pt>
                <c:pt idx="21">
                  <c:v>0.17912453590570476</c:v>
                </c:pt>
                <c:pt idx="22">
                  <c:v>0.18000360270876548</c:v>
                </c:pt>
                <c:pt idx="23">
                  <c:v>0.18078259464580437</c:v>
                </c:pt>
                <c:pt idx="24">
                  <c:v>0.18145196074313374</c:v>
                </c:pt>
                <c:pt idx="25">
                  <c:v>0.1820677240800137</c:v>
                </c:pt>
                <c:pt idx="26">
                  <c:v>0.18261631624810271</c:v>
                </c:pt>
                <c:pt idx="27">
                  <c:v>0.18310580428850121</c:v>
                </c:pt>
                <c:pt idx="28">
                  <c:v>0.18354316543649474</c:v>
                </c:pt>
                <c:pt idx="29">
                  <c:v>0.18392291971996899</c:v>
                </c:pt>
                <c:pt idx="30">
                  <c:v>0.18427360342101662</c:v>
                </c:pt>
                <c:pt idx="31">
                  <c:v>0.18458806449581755</c:v>
                </c:pt>
                <c:pt idx="32">
                  <c:v>0.18487033213663073</c:v>
                </c:pt>
                <c:pt idx="33">
                  <c:v>0.18512394165086721</c:v>
                </c:pt>
                <c:pt idx="34">
                  <c:v>0.18534586096007843</c:v>
                </c:pt>
                <c:pt idx="35">
                  <c:v>0.18555118410854265</c:v>
                </c:pt>
                <c:pt idx="36">
                  <c:v>0.1857361120312413</c:v>
                </c:pt>
                <c:pt idx="37">
                  <c:v>0.1859027871625818</c:v>
                </c:pt>
                <c:pt idx="38">
                  <c:v>0.18605310866106128</c:v>
                </c:pt>
                <c:pt idx="39">
                  <c:v>0.18618542922089754</c:v>
                </c:pt>
                <c:pt idx="40">
                  <c:v>0.18630794203609535</c:v>
                </c:pt>
                <c:pt idx="41">
                  <c:v>0.18641862049290325</c:v>
                </c:pt>
                <c:pt idx="42">
                  <c:v>0.18651865610088736</c:v>
                </c:pt>
                <c:pt idx="43">
                  <c:v>0.18660911289779181</c:v>
                </c:pt>
                <c:pt idx="44">
                  <c:v>0.1866891082741069</c:v>
                </c:pt>
                <c:pt idx="45">
                  <c:v>0.18676317153195132</c:v>
                </c:pt>
                <c:pt idx="46">
                  <c:v>0.18683022108539449</c:v>
                </c:pt>
                <c:pt idx="47">
                  <c:v>0.18689094145642082</c:v>
                </c:pt>
                <c:pt idx="48">
                  <c:v>0.18694594720599111</c:v>
                </c:pt>
                <c:pt idx="49">
                  <c:v>0.18699477221202265</c:v>
                </c:pt>
                <c:pt idx="50">
                  <c:v>0.18703995350841818</c:v>
                </c:pt>
                <c:pt idx="51">
                  <c:v>0.18708091569563257</c:v>
                </c:pt>
                <c:pt idx="52">
                  <c:v>0.18711806136929199</c:v>
                </c:pt>
                <c:pt idx="53">
                  <c:v>0.18715175337086709</c:v>
                </c:pt>
                <c:pt idx="54">
                  <c:v>0.18718174979414171</c:v>
                </c:pt>
                <c:pt idx="55">
                  <c:v>0.18720948554826222</c:v>
                </c:pt>
                <c:pt idx="56">
                  <c:v>0.18723465657139737</c:v>
                </c:pt>
                <c:pt idx="57">
                  <c:v>0.18725750367674676</c:v>
                </c:pt>
                <c:pt idx="58">
                  <c:v>0.18727824449670516</c:v>
                </c:pt>
                <c:pt idx="59">
                  <c:v>0.18729675631624376</c:v>
                </c:pt>
                <c:pt idx="60">
                  <c:v>0.18731385661824151</c:v>
                </c:pt>
                <c:pt idx="61">
                  <c:v>0.18732938639565244</c:v>
                </c:pt>
                <c:pt idx="62">
                  <c:v>0.18734349143677775</c:v>
                </c:pt>
                <c:pt idx="63">
                  <c:v>0.18735630375387546</c:v>
                </c:pt>
                <c:pt idx="64">
                  <c:v>0.18736776302304325</c:v>
                </c:pt>
                <c:pt idx="65">
                  <c:v>0.18737833758541367</c:v>
                </c:pt>
                <c:pt idx="66">
                  <c:v>0.18738794551624216</c:v>
                </c:pt>
                <c:pt idx="67">
                  <c:v>0.18739667583110053</c:v>
                </c:pt>
                <c:pt idx="68">
                  <c:v>0.1874046092449857</c:v>
                </c:pt>
                <c:pt idx="69">
                  <c:v>0.18741171744927909</c:v>
                </c:pt>
                <c:pt idx="70">
                  <c:v>0.18741826995227773</c:v>
                </c:pt>
                <c:pt idx="71">
                  <c:v>0.18742422541044323</c:v>
                </c:pt>
                <c:pt idx="72">
                  <c:v>0.18742963850070216</c:v>
                </c:pt>
                <c:pt idx="73">
                  <c:v>0.18743455884894122</c:v>
                </c:pt>
                <c:pt idx="74">
                  <c:v>0.18743897413970911</c:v>
                </c:pt>
                <c:pt idx="75">
                  <c:v>0.18744304002780332</c:v>
                </c:pt>
                <c:pt idx="76">
                  <c:v>0.18744673625511132</c:v>
                </c:pt>
                <c:pt idx="77">
                  <c:v>0.1874500965461372</c:v>
                </c:pt>
                <c:pt idx="78">
                  <c:v>0.18745315153019582</c:v>
                </c:pt>
                <c:pt idx="79">
                  <c:v>0.18745589658132311</c:v>
                </c:pt>
                <c:pt idx="80">
                  <c:v>0.18745842187719597</c:v>
                </c:pt>
                <c:pt idx="81">
                  <c:v>0.18746071791924446</c:v>
                </c:pt>
                <c:pt idx="82">
                  <c:v>0.18746280556822748</c:v>
                </c:pt>
                <c:pt idx="83">
                  <c:v>0.18746470377893587</c:v>
                </c:pt>
                <c:pt idx="84">
                  <c:v>0.18746641141025511</c:v>
                </c:pt>
                <c:pt idx="85">
                  <c:v>0.18746798084945726</c:v>
                </c:pt>
                <c:pt idx="86">
                  <c:v>0.18746940795227207</c:v>
                </c:pt>
                <c:pt idx="87">
                  <c:v>0.18747070564769941</c:v>
                </c:pt>
                <c:pt idx="88">
                  <c:v>0.18747188568710005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5-2447-A6B6-42347D234399}"/>
            </c:ext>
          </c:extLst>
        </c:ser>
        <c:ser>
          <c:idx val="1"/>
          <c:order val="1"/>
          <c:tx>
            <c:v>City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Turnover 99'!$N$71:$CX$71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Turnover 99'!$N$105:$CX$105</c:f>
              <c:numCache>
                <c:formatCode>0.00%</c:formatCode>
                <c:ptCount val="89"/>
                <c:pt idx="0">
                  <c:v>0.32625551053659563</c:v>
                </c:pt>
                <c:pt idx="1">
                  <c:v>0.30967120312583729</c:v>
                </c:pt>
                <c:pt idx="2">
                  <c:v>0.295877909733685</c:v>
                </c:pt>
                <c:pt idx="3">
                  <c:v>0.28093741238004188</c:v>
                </c:pt>
                <c:pt idx="4">
                  <c:v>0.27431220743209939</c:v>
                </c:pt>
                <c:pt idx="5">
                  <c:v>0.26574997122043209</c:v>
                </c:pt>
                <c:pt idx="6">
                  <c:v>0.25830390888657639</c:v>
                </c:pt>
                <c:pt idx="7">
                  <c:v>0.2517801722972155</c:v>
                </c:pt>
                <c:pt idx="8">
                  <c:v>0.24414715492148931</c:v>
                </c:pt>
                <c:pt idx="9">
                  <c:v>0.24092600283560817</c:v>
                </c:pt>
                <c:pt idx="10">
                  <c:v>0.23637964287203306</c:v>
                </c:pt>
                <c:pt idx="11">
                  <c:v>0.23231037311789704</c:v>
                </c:pt>
                <c:pt idx="12">
                  <c:v>0.22865419329196834</c:v>
                </c:pt>
                <c:pt idx="13">
                  <c:v>0.22421717919351525</c:v>
                </c:pt>
                <c:pt idx="14">
                  <c:v>0.2223777978281547</c:v>
                </c:pt>
                <c:pt idx="15">
                  <c:v>0.21967599195202991</c:v>
                </c:pt>
                <c:pt idx="16">
                  <c:v>0.21722102469100291</c:v>
                </c:pt>
                <c:pt idx="17">
                  <c:v>0.21498584689021705</c:v>
                </c:pt>
                <c:pt idx="18" formatCode="0.0000%">
                  <c:v>0.21223601089308919</c:v>
                </c:pt>
                <c:pt idx="19">
                  <c:v>0.21108494070877515</c:v>
                </c:pt>
                <c:pt idx="20">
                  <c:v>0.20938156729538027</c:v>
                </c:pt>
                <c:pt idx="21">
                  <c:v>0.20782175054024354</c:v>
                </c:pt>
                <c:pt idx="22">
                  <c:v>0.20639201548754982</c:v>
                </c:pt>
                <c:pt idx="23">
                  <c:v>0.20639201548754982</c:v>
                </c:pt>
                <c:pt idx="24">
                  <c:v>0.20463411426974476</c:v>
                </c:pt>
                <c:pt idx="25">
                  <c:v>0.20387650733327245</c:v>
                </c:pt>
                <c:pt idx="26">
                  <c:v>0.20277074920224214</c:v>
                </c:pt>
                <c:pt idx="27">
                  <c:v>0.20175475319615876</c:v>
                </c:pt>
                <c:pt idx="28">
                  <c:v>0.20082094701716935</c:v>
                </c:pt>
                <c:pt idx="29">
                  <c:v>0.19968382838863552</c:v>
                </c:pt>
                <c:pt idx="30">
                  <c:v>0.1991732476190704</c:v>
                </c:pt>
                <c:pt idx="31">
                  <c:v>0.19844757512765376</c:v>
                </c:pt>
                <c:pt idx="32">
                  <c:v>0.19778038689603195</c:v>
                </c:pt>
                <c:pt idx="33">
                  <c:v>0.19716703040959049</c:v>
                </c:pt>
                <c:pt idx="34">
                  <c:v>0.19643137665271726</c:v>
                </c:pt>
                <c:pt idx="35">
                  <c:v>0.19608514808558519</c:v>
                </c:pt>
                <c:pt idx="36">
                  <c:v>0.19560914168928356</c:v>
                </c:pt>
                <c:pt idx="37">
                  <c:v>0.1951719379745056</c:v>
                </c:pt>
                <c:pt idx="38">
                  <c:v>0.19477050335677859</c:v>
                </c:pt>
                <c:pt idx="39">
                  <c:v>0.19429768604108211</c:v>
                </c:pt>
                <c:pt idx="40">
                  <c:v>0.19406396663672187</c:v>
                </c:pt>
                <c:pt idx="41">
                  <c:v>0.19375389671539334</c:v>
                </c:pt>
                <c:pt idx="42">
                  <c:v>0.19346962556964842</c:v>
                </c:pt>
                <c:pt idx="43">
                  <c:v>0.19320911421077391</c:v>
                </c:pt>
                <c:pt idx="44">
                  <c:v>0.19290814705631965</c:v>
                </c:pt>
                <c:pt idx="45">
                  <c:v>0.19275196860116317</c:v>
                </c:pt>
                <c:pt idx="46">
                  <c:v>0.19255197624376907</c:v>
                </c:pt>
                <c:pt idx="47">
                  <c:v>0.19236900734891904</c:v>
                </c:pt>
                <c:pt idx="48">
                  <c:v>0.19220168217678246</c:v>
                </c:pt>
                <c:pt idx="49">
                  <c:v>0.19201205806334487</c:v>
                </c:pt>
                <c:pt idx="50">
                  <c:v>0.19190895926047147</c:v>
                </c:pt>
                <c:pt idx="51">
                  <c:v>0.19178129558648727</c:v>
                </c:pt>
                <c:pt idx="52">
                  <c:v>0.19166473055678046</c:v>
                </c:pt>
                <c:pt idx="53">
                  <c:v>0.19155833821267487</c:v>
                </c:pt>
                <c:pt idx="54">
                  <c:v>0.19155833821267487</c:v>
                </c:pt>
                <c:pt idx="55">
                  <c:v>0.19137272483249568</c:v>
                </c:pt>
                <c:pt idx="56">
                  <c:v>0.19129199381171325</c:v>
                </c:pt>
                <c:pt idx="57">
                  <c:v>0.19121840615988317</c:v>
                </c:pt>
                <c:pt idx="58">
                  <c:v>0.19115134976366943</c:v>
                </c:pt>
                <c:pt idx="59">
                  <c:v>0.191078024376796</c:v>
                </c:pt>
                <c:pt idx="60">
                  <c:v>0.19103462732647114</c:v>
                </c:pt>
                <c:pt idx="61">
                  <c:v>0.1909839712228969</c:v>
                </c:pt>
                <c:pt idx="62">
                  <c:v>0.1909378595446396</c:v>
                </c:pt>
                <c:pt idx="63">
                  <c:v>0.19089589420187147</c:v>
                </c:pt>
                <c:pt idx="64">
                  <c:v>0.19085073236627648</c:v>
                </c:pt>
                <c:pt idx="65">
                  <c:v>0.19082297499912837</c:v>
                </c:pt>
                <c:pt idx="66">
                  <c:v>0.1907913820912559</c:v>
                </c:pt>
                <c:pt idx="67">
                  <c:v>0.19076265270230763</c:v>
                </c:pt>
                <c:pt idx="68">
                  <c:v>0.19073653169237303</c:v>
                </c:pt>
                <c:pt idx="69">
                  <c:v>0.19070882984409732</c:v>
                </c:pt>
                <c:pt idx="70">
                  <c:v>0.19069120280370155</c:v>
                </c:pt>
                <c:pt idx="71">
                  <c:v>0.19067158789298011</c:v>
                </c:pt>
                <c:pt idx="72">
                  <c:v>0.19065376406820023</c:v>
                </c:pt>
                <c:pt idx="73">
                  <c:v>0.19063756973350832</c:v>
                </c:pt>
                <c:pt idx="74">
                  <c:v>0.19062062394452561</c:v>
                </c:pt>
                <c:pt idx="75">
                  <c:v>0.19060949332784349</c:v>
                </c:pt>
                <c:pt idx="76">
                  <c:v>0.19058633026102401</c:v>
                </c:pt>
                <c:pt idx="77">
                  <c:v>0.19057631861069613</c:v>
                </c:pt>
                <c:pt idx="78">
                  <c:v>0.19056596993089348</c:v>
                </c:pt>
                <c:pt idx="79">
                  <c:v>0.19055897263596577</c:v>
                </c:pt>
                <c:pt idx="80">
                  <c:v>0.19055147783832371</c:v>
                </c:pt>
                <c:pt idx="81">
                  <c:v>0.1905446734755587</c:v>
                </c:pt>
                <c:pt idx="82">
                  <c:v>0.19053849630139896</c:v>
                </c:pt>
                <c:pt idx="83">
                  <c:v>0.19053218226723456</c:v>
                </c:pt>
                <c:pt idx="84">
                  <c:v>0.19052779870449532</c:v>
                </c:pt>
                <c:pt idx="85">
                  <c:v>0.19052317847030853</c:v>
                </c:pt>
                <c:pt idx="86">
                  <c:v>0.19051898490821051</c:v>
                </c:pt>
                <c:pt idx="87">
                  <c:v>0.19051517876520863</c:v>
                </c:pt>
                <c:pt idx="88">
                  <c:v>0.19051172437532116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5-2447-A6B6-42347D234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9015024"/>
        <c:axId val="559080048"/>
      </c:lineChart>
      <c:catAx>
        <c:axId val="90901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080048"/>
        <c:crosses val="autoZero"/>
        <c:auto val="1"/>
        <c:lblAlgn val="ctr"/>
        <c:lblOffset val="100"/>
        <c:tickLblSkip val="5"/>
        <c:noMultiLvlLbl val="0"/>
      </c:catAx>
      <c:valAx>
        <c:axId val="55908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01502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IRR Comparisons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('Rental on Value'!$B$89:$B$90,'Rental on Value'!$B$100)</c:f>
              <c:strCache>
                <c:ptCount val="3"/>
                <c:pt idx="0">
                  <c:v>Before Tax IRR (Dev)</c:v>
                </c:pt>
                <c:pt idx="1">
                  <c:v>After Tax IRR (Dev)</c:v>
                </c:pt>
                <c:pt idx="2">
                  <c:v>IRR (City)</c:v>
                </c:pt>
              </c:strCache>
            </c:strRef>
          </c:cat>
          <c:val>
            <c:numRef>
              <c:f>('Rental on Value'!$C$89:$C$90,'Rental on Value'!$C$100)</c:f>
              <c:numCache>
                <c:formatCode>0.00%</c:formatCode>
                <c:ptCount val="3"/>
                <c:pt idx="0">
                  <c:v>0.159855350995048</c:v>
                </c:pt>
                <c:pt idx="1">
                  <c:v>0.11334541548339794</c:v>
                </c:pt>
                <c:pt idx="2">
                  <c:v>0.23170857500255782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E-314A-B56A-AEE313B4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555922688"/>
        <c:axId val="898728432"/>
      </c:barChart>
      <c:catAx>
        <c:axId val="55592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98728432"/>
        <c:crosses val="autoZero"/>
        <c:auto val="1"/>
        <c:lblAlgn val="ctr"/>
        <c:lblOffset val="100"/>
        <c:noMultiLvlLbl val="0"/>
      </c:catAx>
      <c:valAx>
        <c:axId val="89872843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55592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NPV Comparisons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('Rental on Value'!$B$87,'Rental on Value'!$B$88,'Rental on Value'!$B$99)</c:f>
              <c:strCache>
                <c:ptCount val="3"/>
                <c:pt idx="0">
                  <c:v>Before Tax NPV (Dev)</c:v>
                </c:pt>
                <c:pt idx="1">
                  <c:v>After Tax NPV (Dev)</c:v>
                </c:pt>
                <c:pt idx="2">
                  <c:v>NPV (City)</c:v>
                </c:pt>
              </c:strCache>
            </c:strRef>
          </c:cat>
          <c:val>
            <c:numRef>
              <c:f>('Rental on Value'!$C$87,'Rental on Value'!$C$88,'Rental on Value'!$C$99)</c:f>
              <c:numCache>
                <c:formatCode>#,##0</c:formatCode>
                <c:ptCount val="3"/>
                <c:pt idx="0">
                  <c:v>4575246.0878996681</c:v>
                </c:pt>
                <c:pt idx="1">
                  <c:v>-5539327.6506687813</c:v>
                </c:pt>
                <c:pt idx="2">
                  <c:v>15378045.043524887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D-3C47-806F-64E5619A7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000509296"/>
        <c:axId val="1000784608"/>
      </c:barChart>
      <c:catAx>
        <c:axId val="1000509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0784608"/>
        <c:crosses val="autoZero"/>
        <c:auto val="1"/>
        <c:lblAlgn val="ctr"/>
        <c:lblOffset val="100"/>
        <c:noMultiLvlLbl val="0"/>
      </c:catAx>
      <c:valAx>
        <c:axId val="1000784608"/>
        <c:scaling>
          <c:orientation val="minMax"/>
        </c:scaling>
        <c:delete val="0"/>
        <c:axPos val="l"/>
        <c:majorGridlines/>
        <c:numFmt formatCode="&quot;R&quot;#,##0" sourceLinked="0"/>
        <c:majorTickMark val="none"/>
        <c:minorTickMark val="none"/>
        <c:tickLblPos val="nextTo"/>
        <c:crossAx val="100050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IRR Comparisons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('Rental on Turnover'!$B$90,'Rental on Turnover'!$B$91,'Rental on Turnover'!$B$101)</c:f>
              <c:strCache>
                <c:ptCount val="3"/>
                <c:pt idx="0">
                  <c:v>Before Tax IRR (Dev)</c:v>
                </c:pt>
                <c:pt idx="1">
                  <c:v>After Tax IRR (Dev)</c:v>
                </c:pt>
                <c:pt idx="2">
                  <c:v>IRR (City)</c:v>
                </c:pt>
              </c:strCache>
            </c:strRef>
          </c:cat>
          <c:val>
            <c:numRef>
              <c:f>('Rental on Turnover'!$C$90,'Rental on Turnover'!$C$91,'Rental on Turnover'!$C$101)</c:f>
              <c:numCache>
                <c:formatCode>0.00%</c:formatCode>
                <c:ptCount val="3"/>
                <c:pt idx="0">
                  <c:v>0.15091468151223975</c:v>
                </c:pt>
                <c:pt idx="1">
                  <c:v>0.10513666421797474</c:v>
                </c:pt>
                <c:pt idx="2">
                  <c:v>0.24092600283560817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A-8B4F-A485-0683BAD9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79291056"/>
        <c:axId val="556241136"/>
      </c:barChart>
      <c:catAx>
        <c:axId val="87929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56241136"/>
        <c:crosses val="autoZero"/>
        <c:auto val="1"/>
        <c:lblAlgn val="ctr"/>
        <c:lblOffset val="100"/>
        <c:noMultiLvlLbl val="0"/>
      </c:catAx>
      <c:valAx>
        <c:axId val="55624113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879291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NPV Comparisons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('Rental on Turnover'!$B$88,'Rental on Turnover'!$B$89,'Rental on Turnover'!$B$100)</c:f>
              <c:strCache>
                <c:ptCount val="3"/>
                <c:pt idx="0">
                  <c:v>Before Tax NPV (Dev)</c:v>
                </c:pt>
                <c:pt idx="1">
                  <c:v>After Tax NPV (Dev)</c:v>
                </c:pt>
                <c:pt idx="2">
                  <c:v>NPV (City)</c:v>
                </c:pt>
              </c:strCache>
            </c:strRef>
          </c:cat>
          <c:val>
            <c:numRef>
              <c:f>('Rental on Turnover'!$C$88,'Rental on Turnover'!$C$89,'Rental on Turnover'!$C$100)</c:f>
              <c:numCache>
                <c:formatCode>#,##0</c:formatCode>
                <c:ptCount val="3"/>
                <c:pt idx="0">
                  <c:v>2452489.9799831044</c:v>
                </c:pt>
                <c:pt idx="1">
                  <c:v>-7067712.0483687129</c:v>
                </c:pt>
                <c:pt idx="2">
                  <c:v>16198770.185947672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8-6D43-8F7C-46BA06555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000550816"/>
        <c:axId val="578988832"/>
      </c:barChart>
      <c:catAx>
        <c:axId val="1000550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8988832"/>
        <c:crosses val="autoZero"/>
        <c:auto val="1"/>
        <c:lblAlgn val="ctr"/>
        <c:lblOffset val="100"/>
        <c:noMultiLvlLbl val="0"/>
      </c:catAx>
      <c:valAx>
        <c:axId val="578988832"/>
        <c:scaling>
          <c:orientation val="minMax"/>
        </c:scaling>
        <c:delete val="0"/>
        <c:axPos val="l"/>
        <c:majorGridlines/>
        <c:numFmt formatCode="&quot;R&quot;#,##0" sourceLinked="0"/>
        <c:majorTickMark val="none"/>
        <c:minorTickMark val="none"/>
        <c:tickLblPos val="nextTo"/>
        <c:crossAx val="1000550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Rental on Turnover</a:t>
            </a:r>
            <a:r>
              <a:rPr lang="en-US" sz="1600" b="1" i="0" u="none" strike="noStrike" baseline="0"/>
              <a:t> </a:t>
            </a:r>
            <a:endParaRPr lang="en-US" sz="1600" b="1"/>
          </a:p>
          <a:p>
            <a:pPr>
              <a:defRPr b="1"/>
            </a:pPr>
            <a:r>
              <a:rPr lang="en-US" sz="1600" b="1"/>
              <a:t>IRR</a:t>
            </a:r>
            <a:r>
              <a:rPr lang="en-US" sz="1600" b="1" baseline="0"/>
              <a:t> Comparison By Year 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Developer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Turnover 99'!$N$71:$CX$71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Turnover 99'!$N$88:$CX$88</c:f>
              <c:numCache>
                <c:formatCode>0.00%</c:formatCode>
                <c:ptCount val="89"/>
                <c:pt idx="0">
                  <c:v>-5.8996902579887545E-3</c:v>
                </c:pt>
                <c:pt idx="1">
                  <c:v>3.9999790604335672E-2</c:v>
                </c:pt>
                <c:pt idx="2">
                  <c:v>7.0088577871117552E-2</c:v>
                </c:pt>
                <c:pt idx="3">
                  <c:v>9.1699443343290943E-2</c:v>
                </c:pt>
                <c:pt idx="4">
                  <c:v>0.10732204307113968</c:v>
                </c:pt>
                <c:pt idx="5">
                  <c:v>0.12016091499995563</c:v>
                </c:pt>
                <c:pt idx="6">
                  <c:v>0.13038521183616147</c:v>
                </c:pt>
                <c:pt idx="7">
                  <c:v>0.13867266315869786</c:v>
                </c:pt>
                <c:pt idx="8">
                  <c:v>0.14548417903792576</c:v>
                </c:pt>
                <c:pt idx="9">
                  <c:v>0.15091468151223975</c:v>
                </c:pt>
                <c:pt idx="10">
                  <c:v>0.15568787766809167</c:v>
                </c:pt>
                <c:pt idx="11">
                  <c:v>0.15972364809846318</c:v>
                </c:pt>
                <c:pt idx="12">
                  <c:v>0.16315967798551134</c:v>
                </c:pt>
                <c:pt idx="13">
                  <c:v>0.16610279161574026</c:v>
                </c:pt>
                <c:pt idx="14">
                  <c:v>0.1685405324283924</c:v>
                </c:pt>
                <c:pt idx="15">
                  <c:v>0.17073876954343792</c:v>
                </c:pt>
                <c:pt idx="16">
                  <c:v>0.17264831874378062</c:v>
                </c:pt>
                <c:pt idx="17">
                  <c:v>0.1743133504434371</c:v>
                </c:pt>
                <c:pt idx="18">
                  <c:v>0.17577010415345828</c:v>
                </c:pt>
                <c:pt idx="19">
                  <c:v>0.17700364199539287</c:v>
                </c:pt>
                <c:pt idx="20">
                  <c:v>0.17813043526233208</c:v>
                </c:pt>
                <c:pt idx="21">
                  <c:v>0.17912453590570476</c:v>
                </c:pt>
                <c:pt idx="22">
                  <c:v>0.18000360270876548</c:v>
                </c:pt>
                <c:pt idx="23">
                  <c:v>0.18078259464580437</c:v>
                </c:pt>
                <c:pt idx="24">
                  <c:v>0.18145196074313374</c:v>
                </c:pt>
                <c:pt idx="25">
                  <c:v>0.1820677240800137</c:v>
                </c:pt>
                <c:pt idx="26">
                  <c:v>0.18261631624810271</c:v>
                </c:pt>
                <c:pt idx="27">
                  <c:v>0.18310580428850121</c:v>
                </c:pt>
                <c:pt idx="28">
                  <c:v>0.18354316543649474</c:v>
                </c:pt>
                <c:pt idx="29">
                  <c:v>0.18392291971996899</c:v>
                </c:pt>
                <c:pt idx="30">
                  <c:v>0.18427360342101662</c:v>
                </c:pt>
                <c:pt idx="31">
                  <c:v>0.18458806449581755</c:v>
                </c:pt>
                <c:pt idx="32">
                  <c:v>0.18487033213663073</c:v>
                </c:pt>
                <c:pt idx="33">
                  <c:v>0.18512394165086721</c:v>
                </c:pt>
                <c:pt idx="34">
                  <c:v>0.18534586096007843</c:v>
                </c:pt>
                <c:pt idx="35">
                  <c:v>0.18555118410854265</c:v>
                </c:pt>
                <c:pt idx="36">
                  <c:v>0.1857361120312413</c:v>
                </c:pt>
                <c:pt idx="37">
                  <c:v>0.1859027871625818</c:v>
                </c:pt>
                <c:pt idx="38">
                  <c:v>0.18605310866106128</c:v>
                </c:pt>
                <c:pt idx="39">
                  <c:v>0.18618542922089754</c:v>
                </c:pt>
                <c:pt idx="40">
                  <c:v>0.18630794203609535</c:v>
                </c:pt>
                <c:pt idx="41">
                  <c:v>0.18641862049290325</c:v>
                </c:pt>
                <c:pt idx="42">
                  <c:v>0.18651865610088736</c:v>
                </c:pt>
                <c:pt idx="43">
                  <c:v>0.18660911289779181</c:v>
                </c:pt>
                <c:pt idx="44">
                  <c:v>0.1866891082741069</c:v>
                </c:pt>
                <c:pt idx="45">
                  <c:v>0.18676317153195132</c:v>
                </c:pt>
                <c:pt idx="46">
                  <c:v>0.18683022108539449</c:v>
                </c:pt>
                <c:pt idx="47">
                  <c:v>0.18689094145642082</c:v>
                </c:pt>
                <c:pt idx="48">
                  <c:v>0.18694594720599111</c:v>
                </c:pt>
                <c:pt idx="49">
                  <c:v>0.18699477221202265</c:v>
                </c:pt>
                <c:pt idx="50">
                  <c:v>0.18703995350841818</c:v>
                </c:pt>
                <c:pt idx="51">
                  <c:v>0.18708091569563257</c:v>
                </c:pt>
                <c:pt idx="52">
                  <c:v>0.18711806136929199</c:v>
                </c:pt>
                <c:pt idx="53">
                  <c:v>0.18715175337086709</c:v>
                </c:pt>
                <c:pt idx="54">
                  <c:v>0.18718174979414171</c:v>
                </c:pt>
                <c:pt idx="55">
                  <c:v>0.18720948554826222</c:v>
                </c:pt>
                <c:pt idx="56">
                  <c:v>0.18723465657139737</c:v>
                </c:pt>
                <c:pt idx="57">
                  <c:v>0.18725750367674676</c:v>
                </c:pt>
                <c:pt idx="58">
                  <c:v>0.18727824449670516</c:v>
                </c:pt>
                <c:pt idx="59">
                  <c:v>0.18729675631624376</c:v>
                </c:pt>
                <c:pt idx="60">
                  <c:v>0.18731385661824151</c:v>
                </c:pt>
                <c:pt idx="61">
                  <c:v>0.18732938639565244</c:v>
                </c:pt>
                <c:pt idx="62">
                  <c:v>0.18734349143677775</c:v>
                </c:pt>
                <c:pt idx="63">
                  <c:v>0.18735630375387546</c:v>
                </c:pt>
                <c:pt idx="64">
                  <c:v>0.18736776302304325</c:v>
                </c:pt>
                <c:pt idx="65">
                  <c:v>0.18737833758541367</c:v>
                </c:pt>
                <c:pt idx="66">
                  <c:v>0.18738794551624216</c:v>
                </c:pt>
                <c:pt idx="67">
                  <c:v>0.18739667583110053</c:v>
                </c:pt>
                <c:pt idx="68">
                  <c:v>0.1874046092449857</c:v>
                </c:pt>
                <c:pt idx="69">
                  <c:v>0.18741171744927909</c:v>
                </c:pt>
                <c:pt idx="70">
                  <c:v>0.18741826995227773</c:v>
                </c:pt>
                <c:pt idx="71">
                  <c:v>0.18742422541044323</c:v>
                </c:pt>
                <c:pt idx="72">
                  <c:v>0.18742963850070216</c:v>
                </c:pt>
                <c:pt idx="73">
                  <c:v>0.18743455884894122</c:v>
                </c:pt>
                <c:pt idx="74">
                  <c:v>0.18743897413970911</c:v>
                </c:pt>
                <c:pt idx="75">
                  <c:v>0.18744304002780332</c:v>
                </c:pt>
                <c:pt idx="76">
                  <c:v>0.18744673625511132</c:v>
                </c:pt>
                <c:pt idx="77">
                  <c:v>0.1874500965461372</c:v>
                </c:pt>
                <c:pt idx="78">
                  <c:v>0.18745315153019582</c:v>
                </c:pt>
                <c:pt idx="79">
                  <c:v>0.18745589658132311</c:v>
                </c:pt>
                <c:pt idx="80">
                  <c:v>0.18745842187719597</c:v>
                </c:pt>
                <c:pt idx="81">
                  <c:v>0.18746071791924446</c:v>
                </c:pt>
                <c:pt idx="82">
                  <c:v>0.18746280556822748</c:v>
                </c:pt>
                <c:pt idx="83">
                  <c:v>0.18746470377893587</c:v>
                </c:pt>
                <c:pt idx="84">
                  <c:v>0.18746641141025511</c:v>
                </c:pt>
                <c:pt idx="85">
                  <c:v>0.18746798084945726</c:v>
                </c:pt>
                <c:pt idx="86">
                  <c:v>0.18746940795227207</c:v>
                </c:pt>
                <c:pt idx="87">
                  <c:v>0.18747070564769941</c:v>
                </c:pt>
                <c:pt idx="88">
                  <c:v>0.18747188568710005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4-CA45-96E7-BDD16CE1FE45}"/>
            </c:ext>
          </c:extLst>
        </c:ser>
        <c:ser>
          <c:idx val="1"/>
          <c:order val="1"/>
          <c:tx>
            <c:v>City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Turnover 99'!$N$71:$CX$71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Turnover 99'!$N$105:$CX$105</c:f>
              <c:numCache>
                <c:formatCode>0.00%</c:formatCode>
                <c:ptCount val="89"/>
                <c:pt idx="0">
                  <c:v>0.32625551053659563</c:v>
                </c:pt>
                <c:pt idx="1">
                  <c:v>0.30967120312583729</c:v>
                </c:pt>
                <c:pt idx="2">
                  <c:v>0.295877909733685</c:v>
                </c:pt>
                <c:pt idx="3">
                  <c:v>0.28093741238004188</c:v>
                </c:pt>
                <c:pt idx="4">
                  <c:v>0.27431220743209939</c:v>
                </c:pt>
                <c:pt idx="5">
                  <c:v>0.26574997122043209</c:v>
                </c:pt>
                <c:pt idx="6">
                  <c:v>0.25830390888657639</c:v>
                </c:pt>
                <c:pt idx="7">
                  <c:v>0.2517801722972155</c:v>
                </c:pt>
                <c:pt idx="8">
                  <c:v>0.24414715492148931</c:v>
                </c:pt>
                <c:pt idx="9">
                  <c:v>0.24092600283560817</c:v>
                </c:pt>
                <c:pt idx="10">
                  <c:v>0.23637964287203306</c:v>
                </c:pt>
                <c:pt idx="11">
                  <c:v>0.23231037311789704</c:v>
                </c:pt>
                <c:pt idx="12">
                  <c:v>0.22865419329196834</c:v>
                </c:pt>
                <c:pt idx="13">
                  <c:v>0.22421717919351525</c:v>
                </c:pt>
                <c:pt idx="14">
                  <c:v>0.2223777978281547</c:v>
                </c:pt>
                <c:pt idx="15">
                  <c:v>0.21967599195202991</c:v>
                </c:pt>
                <c:pt idx="16">
                  <c:v>0.21722102469100291</c:v>
                </c:pt>
                <c:pt idx="17">
                  <c:v>0.21498584689021705</c:v>
                </c:pt>
                <c:pt idx="18" formatCode="0.0000%">
                  <c:v>0.21223601089308919</c:v>
                </c:pt>
                <c:pt idx="19">
                  <c:v>0.21108494070877515</c:v>
                </c:pt>
                <c:pt idx="20">
                  <c:v>0.20938156729538027</c:v>
                </c:pt>
                <c:pt idx="21">
                  <c:v>0.20782175054024354</c:v>
                </c:pt>
                <c:pt idx="22">
                  <c:v>0.20639201548754982</c:v>
                </c:pt>
                <c:pt idx="23">
                  <c:v>0.20639201548754982</c:v>
                </c:pt>
                <c:pt idx="24">
                  <c:v>0.20463411426974476</c:v>
                </c:pt>
                <c:pt idx="25">
                  <c:v>0.20387650733327245</c:v>
                </c:pt>
                <c:pt idx="26">
                  <c:v>0.20277074920224214</c:v>
                </c:pt>
                <c:pt idx="27">
                  <c:v>0.20175475319615876</c:v>
                </c:pt>
                <c:pt idx="28">
                  <c:v>0.20082094701716935</c:v>
                </c:pt>
                <c:pt idx="29">
                  <c:v>0.19968382838863552</c:v>
                </c:pt>
                <c:pt idx="30">
                  <c:v>0.1991732476190704</c:v>
                </c:pt>
                <c:pt idx="31">
                  <c:v>0.19844757512765376</c:v>
                </c:pt>
                <c:pt idx="32">
                  <c:v>0.19778038689603195</c:v>
                </c:pt>
                <c:pt idx="33">
                  <c:v>0.19716703040959049</c:v>
                </c:pt>
                <c:pt idx="34">
                  <c:v>0.19643137665271726</c:v>
                </c:pt>
                <c:pt idx="35">
                  <c:v>0.19608514808558519</c:v>
                </c:pt>
                <c:pt idx="36">
                  <c:v>0.19560914168928356</c:v>
                </c:pt>
                <c:pt idx="37">
                  <c:v>0.1951719379745056</c:v>
                </c:pt>
                <c:pt idx="38">
                  <c:v>0.19477050335677859</c:v>
                </c:pt>
                <c:pt idx="39">
                  <c:v>0.19429768604108211</c:v>
                </c:pt>
                <c:pt idx="40">
                  <c:v>0.19406396663672187</c:v>
                </c:pt>
                <c:pt idx="41">
                  <c:v>0.19375389671539334</c:v>
                </c:pt>
                <c:pt idx="42">
                  <c:v>0.19346962556964842</c:v>
                </c:pt>
                <c:pt idx="43">
                  <c:v>0.19320911421077391</c:v>
                </c:pt>
                <c:pt idx="44">
                  <c:v>0.19290814705631965</c:v>
                </c:pt>
                <c:pt idx="45">
                  <c:v>0.19275196860116317</c:v>
                </c:pt>
                <c:pt idx="46">
                  <c:v>0.19255197624376907</c:v>
                </c:pt>
                <c:pt idx="47">
                  <c:v>0.19236900734891904</c:v>
                </c:pt>
                <c:pt idx="48">
                  <c:v>0.19220168217678246</c:v>
                </c:pt>
                <c:pt idx="49">
                  <c:v>0.19201205806334487</c:v>
                </c:pt>
                <c:pt idx="50">
                  <c:v>0.19190895926047147</c:v>
                </c:pt>
                <c:pt idx="51">
                  <c:v>0.19178129558648727</c:v>
                </c:pt>
                <c:pt idx="52">
                  <c:v>0.19166473055678046</c:v>
                </c:pt>
                <c:pt idx="53">
                  <c:v>0.19155833821267487</c:v>
                </c:pt>
                <c:pt idx="54">
                  <c:v>0.19155833821267487</c:v>
                </c:pt>
                <c:pt idx="55">
                  <c:v>0.19137272483249568</c:v>
                </c:pt>
                <c:pt idx="56">
                  <c:v>0.19129199381171325</c:v>
                </c:pt>
                <c:pt idx="57">
                  <c:v>0.19121840615988317</c:v>
                </c:pt>
                <c:pt idx="58">
                  <c:v>0.19115134976366943</c:v>
                </c:pt>
                <c:pt idx="59">
                  <c:v>0.191078024376796</c:v>
                </c:pt>
                <c:pt idx="60">
                  <c:v>0.19103462732647114</c:v>
                </c:pt>
                <c:pt idx="61">
                  <c:v>0.1909839712228969</c:v>
                </c:pt>
                <c:pt idx="62">
                  <c:v>0.1909378595446396</c:v>
                </c:pt>
                <c:pt idx="63">
                  <c:v>0.19089589420187147</c:v>
                </c:pt>
                <c:pt idx="64">
                  <c:v>0.19085073236627648</c:v>
                </c:pt>
                <c:pt idx="65">
                  <c:v>0.19082297499912837</c:v>
                </c:pt>
                <c:pt idx="66">
                  <c:v>0.1907913820912559</c:v>
                </c:pt>
                <c:pt idx="67">
                  <c:v>0.19076265270230763</c:v>
                </c:pt>
                <c:pt idx="68">
                  <c:v>0.19073653169237303</c:v>
                </c:pt>
                <c:pt idx="69">
                  <c:v>0.19070882984409732</c:v>
                </c:pt>
                <c:pt idx="70">
                  <c:v>0.19069120280370155</c:v>
                </c:pt>
                <c:pt idx="71">
                  <c:v>0.19067158789298011</c:v>
                </c:pt>
                <c:pt idx="72">
                  <c:v>0.19065376406820023</c:v>
                </c:pt>
                <c:pt idx="73">
                  <c:v>0.19063756973350832</c:v>
                </c:pt>
                <c:pt idx="74">
                  <c:v>0.19062062394452561</c:v>
                </c:pt>
                <c:pt idx="75">
                  <c:v>0.19060949332784349</c:v>
                </c:pt>
                <c:pt idx="76">
                  <c:v>0.19058633026102401</c:v>
                </c:pt>
                <c:pt idx="77">
                  <c:v>0.19057631861069613</c:v>
                </c:pt>
                <c:pt idx="78">
                  <c:v>0.19056596993089348</c:v>
                </c:pt>
                <c:pt idx="79">
                  <c:v>0.19055897263596577</c:v>
                </c:pt>
                <c:pt idx="80">
                  <c:v>0.19055147783832371</c:v>
                </c:pt>
                <c:pt idx="81">
                  <c:v>0.1905446734755587</c:v>
                </c:pt>
                <c:pt idx="82">
                  <c:v>0.19053849630139896</c:v>
                </c:pt>
                <c:pt idx="83">
                  <c:v>0.19053218226723456</c:v>
                </c:pt>
                <c:pt idx="84">
                  <c:v>0.19052779870449532</c:v>
                </c:pt>
                <c:pt idx="85">
                  <c:v>0.19052317847030853</c:v>
                </c:pt>
                <c:pt idx="86">
                  <c:v>0.19051898490821051</c:v>
                </c:pt>
                <c:pt idx="87">
                  <c:v>0.19051517876520863</c:v>
                </c:pt>
                <c:pt idx="88">
                  <c:v>0.19051172437532116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4-CA45-96E7-BDD16CE1F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621056"/>
        <c:axId val="1036738288"/>
      </c:lineChart>
      <c:catAx>
        <c:axId val="91362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738288"/>
        <c:crosses val="autoZero"/>
        <c:auto val="1"/>
        <c:lblAlgn val="ctr"/>
        <c:lblOffset val="100"/>
        <c:tickLblSkip val="5"/>
        <c:noMultiLvlLbl val="0"/>
      </c:catAx>
      <c:valAx>
        <c:axId val="103673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362105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Rental on Value</a:t>
            </a:r>
            <a:r>
              <a:rPr lang="en-US" sz="1600" b="0" i="0" u="none" strike="noStrike" baseline="0"/>
              <a:t> </a:t>
            </a:r>
            <a:endParaRPr lang="en-US" sz="1600" b="1"/>
          </a:p>
          <a:p>
            <a:pPr>
              <a:defRPr/>
            </a:pPr>
            <a:r>
              <a:rPr lang="en-US" sz="1600" b="1"/>
              <a:t>IRR</a:t>
            </a:r>
            <a:r>
              <a:rPr lang="en-US" sz="1600" b="1" baseline="0"/>
              <a:t> Comparison By Year 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Developer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Value 99 yr'!$N$71:$CX$71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Value 99 yr'!$N$92:$CX$92</c:f>
              <c:numCache>
                <c:formatCode>0.00%</c:formatCode>
                <c:ptCount val="89"/>
                <c:pt idx="0">
                  <c:v>9.6924765975181515E-3</c:v>
                </c:pt>
                <c:pt idx="1">
                  <c:v>5.3011825481329655E-2</c:v>
                </c:pt>
                <c:pt idx="2">
                  <c:v>8.1797554677880413E-2</c:v>
                </c:pt>
                <c:pt idx="3">
                  <c:v>0.10259745506107887</c:v>
                </c:pt>
                <c:pt idx="4">
                  <c:v>0.11772049066196155</c:v>
                </c:pt>
                <c:pt idx="5">
                  <c:v>0.13012154153407063</c:v>
                </c:pt>
                <c:pt idx="6">
                  <c:v>0.14000395290302681</c:v>
                </c:pt>
                <c:pt idx="7">
                  <c:v>0.14801444365503613</c:v>
                </c:pt>
                <c:pt idx="8">
                  <c:v>0.15459539706971448</c:v>
                </c:pt>
                <c:pt idx="9">
                  <c:v>0.159855350995048</c:v>
                </c:pt>
                <c:pt idx="10">
                  <c:v>0.16445611972842067</c:v>
                </c:pt>
                <c:pt idx="11">
                  <c:v>0.16834132002525304</c:v>
                </c:pt>
                <c:pt idx="12">
                  <c:v>0.17164443266051199</c:v>
                </c:pt>
                <c:pt idx="13">
                  <c:v>0.17446917277973917</c:v>
                </c:pt>
                <c:pt idx="14">
                  <c:v>0.17681310325146904</c:v>
                </c:pt>
                <c:pt idx="15">
                  <c:v>0.17891456307812459</c:v>
                </c:pt>
                <c:pt idx="16">
                  <c:v>0.18073640397341717</c:v>
                </c:pt>
                <c:pt idx="17">
                  <c:v>0.18232159836398409</c:v>
                </c:pt>
                <c:pt idx="18">
                  <c:v>0.18370541069703439</c:v>
                </c:pt>
                <c:pt idx="19">
                  <c:v>0.18487871173703874</c:v>
                </c:pt>
                <c:pt idx="20">
                  <c:v>0.18594374291628069</c:v>
                </c:pt>
                <c:pt idx="21">
                  <c:v>0.18688097738177256</c:v>
                </c:pt>
                <c:pt idx="22">
                  <c:v>0.1877075814560909</c:v>
                </c:pt>
                <c:pt idx="23">
                  <c:v>0.18843809064629125</c:v>
                </c:pt>
                <c:pt idx="24">
                  <c:v>0.18906630066669328</c:v>
                </c:pt>
                <c:pt idx="25">
                  <c:v>0.18964036045863986</c:v>
                </c:pt>
                <c:pt idx="26">
                  <c:v>0.190150272955389</c:v>
                </c:pt>
                <c:pt idx="27">
                  <c:v>0.19060385305538308</c:v>
                </c:pt>
                <c:pt idx="28">
                  <c:v>0.19100785355403427</c:v>
                </c:pt>
                <c:pt idx="29">
                  <c:v>0.19135874180910806</c:v>
                </c:pt>
                <c:pt idx="30">
                  <c:v>0.19168052746492936</c:v>
                </c:pt>
                <c:pt idx="31">
                  <c:v>0.19196809816389626</c:v>
                </c:pt>
                <c:pt idx="32">
                  <c:v>0.19222533448522094</c:v>
                </c:pt>
                <c:pt idx="33">
                  <c:v>0.19245563648960906</c:v>
                </c:pt>
                <c:pt idx="34">
                  <c:v>0.19265711364997018</c:v>
                </c:pt>
                <c:pt idx="35">
                  <c:v>0.19284219667841729</c:v>
                </c:pt>
                <c:pt idx="36">
                  <c:v>0.1930082696480333</c:v>
                </c:pt>
                <c:pt idx="37">
                  <c:v>0.19315737912960995</c:v>
                </c:pt>
                <c:pt idx="38">
                  <c:v>0.19329133582941926</c:v>
                </c:pt>
                <c:pt idx="39">
                  <c:v>0.19340916362681648</c:v>
                </c:pt>
                <c:pt idx="40">
                  <c:v>0.19351746579801632</c:v>
                </c:pt>
                <c:pt idx="41">
                  <c:v>0.19361490739126253</c:v>
                </c:pt>
                <c:pt idx="42">
                  <c:v>0.19370261456640359</c:v>
                </c:pt>
                <c:pt idx="43">
                  <c:v>0.19378159057938737</c:v>
                </c:pt>
                <c:pt idx="44">
                  <c:v>0.19385134702051166</c:v>
                </c:pt>
                <c:pt idx="45">
                  <c:v>0.19391545546409028</c:v>
                </c:pt>
                <c:pt idx="46">
                  <c:v>0.1939732395976479</c:v>
                </c:pt>
                <c:pt idx="47">
                  <c:v>0.19402533799588828</c:v>
                </c:pt>
                <c:pt idx="48">
                  <c:v>0.19407232230960192</c:v>
                </c:pt>
                <c:pt idx="49">
                  <c:v>0.19411395691507827</c:v>
                </c:pt>
                <c:pt idx="50">
                  <c:v>0.19415219879485579</c:v>
                </c:pt>
                <c:pt idx="51">
                  <c:v>0.1941867096106209</c:v>
                </c:pt>
                <c:pt idx="52">
                  <c:v>0.19421785918102241</c:v>
                </c:pt>
                <c:pt idx="53">
                  <c:v>0.19424597969084156</c:v>
                </c:pt>
                <c:pt idx="54">
                  <c:v>0.1942709630510524</c:v>
                </c:pt>
                <c:pt idx="55">
                  <c:v>0.19429389179001255</c:v>
                </c:pt>
                <c:pt idx="56">
                  <c:v>0.19431459986407962</c:v>
                </c:pt>
                <c:pt idx="57">
                  <c:v>0.19433330461386045</c:v>
                </c:pt>
                <c:pt idx="58">
                  <c:v>0.19435020171955641</c:v>
                </c:pt>
                <c:pt idx="59">
                  <c:v>0.19436524542091926</c:v>
                </c:pt>
                <c:pt idx="60">
                  <c:v>0.19437903881367102</c:v>
                </c:pt>
                <c:pt idx="61">
                  <c:v>0.19439150268447669</c:v>
                </c:pt>
                <c:pt idx="62">
                  <c:v>0.194402766056335</c:v>
                </c:pt>
                <c:pt idx="63">
                  <c:v>0.19441294527829944</c:v>
                </c:pt>
                <c:pt idx="64">
                  <c:v>0.1944220237674521</c:v>
                </c:pt>
                <c:pt idx="65">
                  <c:v>0.19443033937046428</c:v>
                </c:pt>
                <c:pt idx="66">
                  <c:v>0.19443785588323359</c:v>
                </c:pt>
                <c:pt idx="67">
                  <c:v>0.19444465042238801</c:v>
                </c:pt>
                <c:pt idx="68">
                  <c:v>0.19445079260320797</c:v>
                </c:pt>
                <c:pt idx="69">
                  <c:v>0.19445627863347803</c:v>
                </c:pt>
                <c:pt idx="70">
                  <c:v>0.19446129860116379</c:v>
                </c:pt>
                <c:pt idx="71">
                  <c:v>0.19446583707884901</c:v>
                </c:pt>
                <c:pt idx="72">
                  <c:v>0.19446994036748144</c:v>
                </c:pt>
                <c:pt idx="73">
                  <c:v>0.19447365029326735</c:v>
                </c:pt>
                <c:pt idx="74">
                  <c:v>0.19447696805226689</c:v>
                </c:pt>
                <c:pt idx="75">
                  <c:v>0.19448000098458929</c:v>
                </c:pt>
                <c:pt idx="76">
                  <c:v>0.19448274333578186</c:v>
                </c:pt>
                <c:pt idx="77">
                  <c:v>0.1944852229867704</c:v>
                </c:pt>
                <c:pt idx="78">
                  <c:v>0.19448746513516735</c:v>
                </c:pt>
                <c:pt idx="79">
                  <c:v>0.19448947244864745</c:v>
                </c:pt>
                <c:pt idx="80">
                  <c:v>0.19449130572967532</c:v>
                </c:pt>
                <c:pt idx="81">
                  <c:v>0.19449296347378553</c:v>
                </c:pt>
                <c:pt idx="82">
                  <c:v>0.19449446250129987</c:v>
                </c:pt>
                <c:pt idx="83">
                  <c:v>0.19449581801794391</c:v>
                </c:pt>
                <c:pt idx="84">
                  <c:v>0.19449703271671681</c:v>
                </c:pt>
                <c:pt idx="85">
                  <c:v>0.19449814113476416</c:v>
                </c:pt>
                <c:pt idx="86">
                  <c:v>0.19449914345290842</c:v>
                </c:pt>
                <c:pt idx="87">
                  <c:v>0.19450004983035529</c:v>
                </c:pt>
                <c:pt idx="88">
                  <c:v>0.19450086945265177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1-B44A-A698-64339666B2CB}"/>
            </c:ext>
          </c:extLst>
        </c:ser>
        <c:ser>
          <c:idx val="1"/>
          <c:order val="1"/>
          <c:tx>
            <c:v>City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'Dynamic - Rental on Value 99 yr'!$N$71:$CX$71</c:f>
              <c:numCache>
                <c:formatCode>General</c:formatCode>
                <c:ptCount val="8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</c:numCache>
            </c:numRef>
          </c:cat>
          <c:val>
            <c:numRef>
              <c:f>'Dynamic - Rental on Value 99 yr'!$N$105:$CX$105</c:f>
              <c:numCache>
                <c:formatCode>0.00%</c:formatCode>
                <c:ptCount val="89"/>
                <c:pt idx="0">
                  <c:v>0.32341077359856341</c:v>
                </c:pt>
                <c:pt idx="1">
                  <c:v>0.306019738205207</c:v>
                </c:pt>
                <c:pt idx="2">
                  <c:v>0.29145692555569513</c:v>
                </c:pt>
                <c:pt idx="3">
                  <c:v>0.27576863699467236</c:v>
                </c:pt>
                <c:pt idx="4">
                  <c:v>0.26843475225579994</c:v>
                </c:pt>
                <c:pt idx="5">
                  <c:v>0.25917580976987886</c:v>
                </c:pt>
                <c:pt idx="6">
                  <c:v>0.25104955282021213</c:v>
                </c:pt>
                <c:pt idx="7">
                  <c:v>0.24385972748901086</c:v>
                </c:pt>
                <c:pt idx="8">
                  <c:v>0.23548896489871196</c:v>
                </c:pt>
                <c:pt idx="9">
                  <c:v>0.23170857500255782</c:v>
                </c:pt>
                <c:pt idx="10">
                  <c:v>0.22652865106916664</c:v>
                </c:pt>
                <c:pt idx="11">
                  <c:v>0.22183442534895637</c:v>
                </c:pt>
                <c:pt idx="12">
                  <c:v>0.2175611360882046</c:v>
                </c:pt>
                <c:pt idx="13">
                  <c:v>0.21236990040820691</c:v>
                </c:pt>
                <c:pt idx="14">
                  <c:v>0.21005556350075061</c:v>
                </c:pt>
                <c:pt idx="15">
                  <c:v>0.20675625470542047</c:v>
                </c:pt>
                <c:pt idx="16">
                  <c:v>0.20370988974372106</c:v>
                </c:pt>
                <c:pt idx="17">
                  <c:v>0.20088920724474169</c:v>
                </c:pt>
                <c:pt idx="18">
                  <c:v>0.19740782346095753</c:v>
                </c:pt>
                <c:pt idx="19">
                  <c:v>0.19583445104592245</c:v>
                </c:pt>
                <c:pt idx="20">
                  <c:v>0.193562614033018</c:v>
                </c:pt>
                <c:pt idx="21">
                  <c:v>0.19143997745416041</c:v>
                </c:pt>
                <c:pt idx="22">
                  <c:v>0.18945312168755946</c:v>
                </c:pt>
                <c:pt idx="23">
                  <c:v>0.18698517232875944</c:v>
                </c:pt>
                <c:pt idx="24">
                  <c:v>0.18584087112903158</c:v>
                </c:pt>
                <c:pt idx="25">
                  <c:v>0.18419576987228248</c:v>
                </c:pt>
                <c:pt idx="26">
                  <c:v>0.18264667922077837</c:v>
                </c:pt>
                <c:pt idx="27">
                  <c:v>0.18118622670029438</c:v>
                </c:pt>
                <c:pt idx="28">
                  <c:v>0.17937514042613945</c:v>
                </c:pt>
                <c:pt idx="29">
                  <c:v>0.17850546400671563</c:v>
                </c:pt>
                <c:pt idx="30">
                  <c:v>0.17727384908215438</c:v>
                </c:pt>
                <c:pt idx="31">
                  <c:v>0.17610810906828167</c:v>
                </c:pt>
                <c:pt idx="32">
                  <c:v>0.17500384607501229</c:v>
                </c:pt>
                <c:pt idx="33">
                  <c:v>0.17364399567499178</c:v>
                </c:pt>
                <c:pt idx="34">
                  <c:v>0.17296410820949815</c:v>
                </c:pt>
                <c:pt idx="35">
                  <c:v>0.17202165631571464</c:v>
                </c:pt>
                <c:pt idx="36">
                  <c:v>0.17112665389902615</c:v>
                </c:pt>
                <c:pt idx="37">
                  <c:v>0.17027629966818281</c:v>
                </c:pt>
                <c:pt idx="38">
                  <c:v>0.16924012156864365</c:v>
                </c:pt>
                <c:pt idx="39">
                  <c:v>0.16869942736977639</c:v>
                </c:pt>
                <c:pt idx="40">
                  <c:v>0.16796833726237037</c:v>
                </c:pt>
                <c:pt idx="41">
                  <c:v>0.16727271312809022</c:v>
                </c:pt>
                <c:pt idx="42">
                  <c:v>0.16661066913212208</c:v>
                </c:pt>
                <c:pt idx="43">
                  <c:v>0.16581431058066487</c:v>
                </c:pt>
                <c:pt idx="44">
                  <c:v>0.16538043048672169</c:v>
                </c:pt>
                <c:pt idx="45">
                  <c:v>0.1648090803304838</c:v>
                </c:pt>
                <c:pt idx="46">
                  <c:v>0.16426497823774322</c:v>
                </c:pt>
                <c:pt idx="47">
                  <c:v>0.16374679104243706</c:v>
                </c:pt>
                <c:pt idx="48">
                  <c:v>0.16313240592063849</c:v>
                </c:pt>
                <c:pt idx="49">
                  <c:v>0.16278323437277353</c:v>
                </c:pt>
                <c:pt idx="50">
                  <c:v>0.16233558358670908</c:v>
                </c:pt>
                <c:pt idx="51">
                  <c:v>0.16190927291035551</c:v>
                </c:pt>
                <c:pt idx="52">
                  <c:v>0.1615033175538978</c:v>
                </c:pt>
                <c:pt idx="53">
                  <c:v>0.16102930667834681</c:v>
                </c:pt>
                <c:pt idx="54">
                  <c:v>0.16074879652527074</c:v>
                </c:pt>
                <c:pt idx="55">
                  <c:v>0.16039851195046517</c:v>
                </c:pt>
                <c:pt idx="56">
                  <c:v>0.16006513767387043</c:v>
                </c:pt>
                <c:pt idx="57">
                  <c:v>0.15974791785391851</c:v>
                </c:pt>
                <c:pt idx="58">
                  <c:v>0.15938327609154168</c:v>
                </c:pt>
                <c:pt idx="59">
                  <c:v>0.15915909628259306</c:v>
                </c:pt>
                <c:pt idx="60">
                  <c:v>0.15888615360140612</c:v>
                </c:pt>
                <c:pt idx="61">
                  <c:v>0.1586266791881672</c:v>
                </c:pt>
                <c:pt idx="62">
                  <c:v>0.15838007492196038</c:v>
                </c:pt>
                <c:pt idx="63">
                  <c:v>0.15810100372812541</c:v>
                </c:pt>
                <c:pt idx="64">
                  <c:v>0.15792321151150612</c:v>
                </c:pt>
                <c:pt idx="65">
                  <c:v>0.15771187888788973</c:v>
                </c:pt>
                <c:pt idx="66">
                  <c:v>0.15751126684193295</c:v>
                </c:pt>
                <c:pt idx="67">
                  <c:v>0.15732089215520006</c:v>
                </c:pt>
                <c:pt idx="68">
                  <c:v>0.15710872303842405</c:v>
                </c:pt>
                <c:pt idx="69">
                  <c:v>0.15696901840411059</c:v>
                </c:pt>
                <c:pt idx="70">
                  <c:v>0.15680664663127586</c:v>
                </c:pt>
                <c:pt idx="71">
                  <c:v>0.15665276519254956</c:v>
                </c:pt>
                <c:pt idx="72">
                  <c:v>0.15650697975548633</c:v>
                </c:pt>
                <c:pt idx="73">
                  <c:v>0.15634687515560919</c:v>
                </c:pt>
                <c:pt idx="74">
                  <c:v>0.15623819691539742</c:v>
                </c:pt>
                <c:pt idx="75">
                  <c:v>0.15611448647057258</c:v>
                </c:pt>
                <c:pt idx="76">
                  <c:v>0.15599744488401512</c:v>
                </c:pt>
                <c:pt idx="77">
                  <c:v>0.15588675025601506</c:v>
                </c:pt>
                <c:pt idx="78">
                  <c:v>0.15576686363585157</c:v>
                </c:pt>
                <c:pt idx="79">
                  <c:v>0.15568317890775485</c:v>
                </c:pt>
                <c:pt idx="80">
                  <c:v>0.15558972176695218</c:v>
                </c:pt>
                <c:pt idx="81">
                  <c:v>0.15550144995458015</c:v>
                </c:pt>
                <c:pt idx="82">
                  <c:v>0.15541810257680289</c:v>
                </c:pt>
                <c:pt idx="83">
                  <c:v>0.15532900187298271</c:v>
                </c:pt>
                <c:pt idx="84">
                  <c:v>0.15526519254849358</c:v>
                </c:pt>
                <c:pt idx="85">
                  <c:v>0.15519516207675754</c:v>
                </c:pt>
                <c:pt idx="86">
                  <c:v>0.15512911972890575</c:v>
                </c:pt>
                <c:pt idx="87">
                  <c:v>0.15506685657025887</c:v>
                </c:pt>
                <c:pt idx="88">
                  <c:v>0.15500817307864345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1-B44A-A698-64339666B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2712736"/>
        <c:axId val="1071039056"/>
      </c:lineChart>
      <c:catAx>
        <c:axId val="10827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039056"/>
        <c:crosses val="autoZero"/>
        <c:auto val="1"/>
        <c:lblAlgn val="ctr"/>
        <c:lblOffset val="100"/>
        <c:tickLblSkip val="5"/>
        <c:noMultiLvlLbl val="0"/>
      </c:catAx>
      <c:valAx>
        <c:axId val="107103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712736"/>
        <c:crosses val="autoZero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IRR Comparisons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('Rental on Value'!$B$89:$B$90,'Rental on Value'!$B$100)</c:f>
              <c:strCache>
                <c:ptCount val="3"/>
                <c:pt idx="0">
                  <c:v>Before Tax IRR (Dev)</c:v>
                </c:pt>
                <c:pt idx="1">
                  <c:v>After Tax IRR (Dev)</c:v>
                </c:pt>
                <c:pt idx="2">
                  <c:v>IRR (City)</c:v>
                </c:pt>
              </c:strCache>
            </c:strRef>
          </c:cat>
          <c:val>
            <c:numRef>
              <c:f>('Rental on Value'!$C$89:$C$90,'Rental on Value'!$C$100)</c:f>
              <c:numCache>
                <c:formatCode>0.00%</c:formatCode>
                <c:ptCount val="3"/>
                <c:pt idx="0">
                  <c:v>0.159855350995048</c:v>
                </c:pt>
                <c:pt idx="1">
                  <c:v>0.11334541548339794</c:v>
                </c:pt>
                <c:pt idx="2">
                  <c:v>0.23170857500255782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8-9447-9E21-42A286DB2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09040704"/>
        <c:axId val="1082812816"/>
      </c:barChart>
      <c:catAx>
        <c:axId val="909040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82812816"/>
        <c:crosses val="autoZero"/>
        <c:auto val="1"/>
        <c:lblAlgn val="ctr"/>
        <c:lblOffset val="100"/>
        <c:noMultiLvlLbl val="0"/>
      </c:catAx>
      <c:valAx>
        <c:axId val="108281281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90904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NPV Comparisons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('Rental on Value'!$B$87,'Rental on Value'!$B$88,'Rental on Value'!$B$99)</c:f>
              <c:strCache>
                <c:ptCount val="3"/>
                <c:pt idx="0">
                  <c:v>Before Tax NPV (Dev)</c:v>
                </c:pt>
                <c:pt idx="1">
                  <c:v>After Tax NPV (Dev)</c:v>
                </c:pt>
                <c:pt idx="2">
                  <c:v>NPV (City)</c:v>
                </c:pt>
              </c:strCache>
            </c:strRef>
          </c:cat>
          <c:val>
            <c:numRef>
              <c:f>('Rental on Value'!$C$87,'Rental on Value'!$C$88,'Rental on Value'!$C$99)</c:f>
              <c:numCache>
                <c:formatCode>#,##0</c:formatCode>
                <c:ptCount val="3"/>
                <c:pt idx="0">
                  <c:v>4575246.0878996681</c:v>
                </c:pt>
                <c:pt idx="1">
                  <c:v>-5539327.6506687813</c:v>
                </c:pt>
                <c:pt idx="2">
                  <c:v>15378045.043524887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4-6148-AAA3-70B544340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581101024"/>
        <c:axId val="1084258048"/>
      </c:barChart>
      <c:catAx>
        <c:axId val="5811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84258048"/>
        <c:crosses val="autoZero"/>
        <c:auto val="1"/>
        <c:lblAlgn val="ctr"/>
        <c:lblOffset val="100"/>
        <c:noMultiLvlLbl val="0"/>
      </c:catAx>
      <c:valAx>
        <c:axId val="1084258048"/>
        <c:scaling>
          <c:orientation val="minMax"/>
        </c:scaling>
        <c:delete val="0"/>
        <c:axPos val="l"/>
        <c:majorGridlines/>
        <c:numFmt formatCode="&quot;R&quot;#,##0" sourceLinked="0"/>
        <c:majorTickMark val="none"/>
        <c:minorTickMark val="none"/>
        <c:tickLblPos val="nextTo"/>
        <c:crossAx val="58110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jpeg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15026</xdr:colOff>
      <xdr:row>1</xdr:row>
      <xdr:rowOff>40205</xdr:rowOff>
    </xdr:from>
    <xdr:to>
      <xdr:col>1</xdr:col>
      <xdr:colOff>2897746</xdr:colOff>
      <xdr:row>5</xdr:row>
      <xdr:rowOff>174022</xdr:rowOff>
    </xdr:to>
    <xdr:pic>
      <xdr:nvPicPr>
        <xdr:cNvPr id="3" name="Picture 2" descr="ureru_logo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74" y="254853"/>
          <a:ext cx="2882720" cy="920859"/>
        </a:xfrm>
        <a:prstGeom prst="rect">
          <a:avLst/>
        </a:prstGeom>
        <a:ln w="25400">
          <a:noFill/>
        </a:ln>
      </xdr:spPr>
    </xdr:pic>
    <xdr:clientData/>
  </xdr:twoCellAnchor>
  <xdr:twoCellAnchor>
    <xdr:from>
      <xdr:col>5</xdr:col>
      <xdr:colOff>51313</xdr:colOff>
      <xdr:row>9</xdr:row>
      <xdr:rowOff>71549</xdr:rowOff>
    </xdr:from>
    <xdr:to>
      <xdr:col>7</xdr:col>
      <xdr:colOff>1144789</xdr:colOff>
      <xdr:row>30</xdr:row>
      <xdr:rowOff>12828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64138</xdr:colOff>
      <xdr:row>31</xdr:row>
      <xdr:rowOff>8490</xdr:rowOff>
    </xdr:from>
    <xdr:to>
      <xdr:col>7</xdr:col>
      <xdr:colOff>1109014</xdr:colOff>
      <xdr:row>42</xdr:row>
      <xdr:rowOff>192590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51311</xdr:colOff>
      <xdr:row>50</xdr:row>
      <xdr:rowOff>53662</xdr:rowOff>
    </xdr:from>
    <xdr:to>
      <xdr:col>7</xdr:col>
      <xdr:colOff>1109014</xdr:colOff>
      <xdr:row>61</xdr:row>
      <xdr:rowOff>154108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64138</xdr:colOff>
      <xdr:row>31</xdr:row>
      <xdr:rowOff>8490</xdr:rowOff>
    </xdr:from>
    <xdr:to>
      <xdr:col>11</xdr:col>
      <xdr:colOff>1091127</xdr:colOff>
      <xdr:row>42</xdr:row>
      <xdr:rowOff>192590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51311</xdr:colOff>
      <xdr:row>50</xdr:row>
      <xdr:rowOff>89436</xdr:rowOff>
    </xdr:from>
    <xdr:to>
      <xdr:col>11</xdr:col>
      <xdr:colOff>1109014</xdr:colOff>
      <xdr:row>61</xdr:row>
      <xdr:rowOff>154108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38556</xdr:colOff>
      <xdr:row>9</xdr:row>
      <xdr:rowOff>71551</xdr:rowOff>
    </xdr:from>
    <xdr:to>
      <xdr:col>11</xdr:col>
      <xdr:colOff>1126902</xdr:colOff>
      <xdr:row>29</xdr:row>
      <xdr:rowOff>178874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15026</xdr:colOff>
      <xdr:row>1</xdr:row>
      <xdr:rowOff>40205</xdr:rowOff>
    </xdr:from>
    <xdr:to>
      <xdr:col>1</xdr:col>
      <xdr:colOff>2897746</xdr:colOff>
      <xdr:row>5</xdr:row>
      <xdr:rowOff>174022</xdr:rowOff>
    </xdr:to>
    <xdr:pic>
      <xdr:nvPicPr>
        <xdr:cNvPr id="9" name="Picture 8" descr="ureru_logo.jpe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26" y="256105"/>
          <a:ext cx="2882720" cy="946617"/>
        </a:xfrm>
        <a:prstGeom prst="rect">
          <a:avLst/>
        </a:prstGeom>
        <a:ln w="25400">
          <a:noFill/>
        </a:ln>
      </xdr:spPr>
    </xdr:pic>
    <xdr:clientData/>
  </xdr:twoCellAnchor>
  <xdr:twoCellAnchor>
    <xdr:from>
      <xdr:col>9</xdr:col>
      <xdr:colOff>2</xdr:colOff>
      <xdr:row>8</xdr:row>
      <xdr:rowOff>1</xdr:rowOff>
    </xdr:from>
    <xdr:to>
      <xdr:col>14</xdr:col>
      <xdr:colOff>485309</xdr:colOff>
      <xdr:row>29</xdr:row>
      <xdr:rowOff>17888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12827</xdr:colOff>
      <xdr:row>30</xdr:row>
      <xdr:rowOff>8489</xdr:rowOff>
    </xdr:from>
    <xdr:to>
      <xdr:col>14</xdr:col>
      <xdr:colOff>25972</xdr:colOff>
      <xdr:row>41</xdr:row>
      <xdr:rowOff>192589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49</xdr:row>
      <xdr:rowOff>53662</xdr:rowOff>
    </xdr:from>
    <xdr:to>
      <xdr:col>14</xdr:col>
      <xdr:colOff>449534</xdr:colOff>
      <xdr:row>60</xdr:row>
      <xdr:rowOff>154108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15026</xdr:colOff>
      <xdr:row>1</xdr:row>
      <xdr:rowOff>40205</xdr:rowOff>
    </xdr:from>
    <xdr:to>
      <xdr:col>1</xdr:col>
      <xdr:colOff>2897746</xdr:colOff>
      <xdr:row>5</xdr:row>
      <xdr:rowOff>174022</xdr:rowOff>
    </xdr:to>
    <xdr:pic>
      <xdr:nvPicPr>
        <xdr:cNvPr id="11" name="Picture 10" descr="ureru_logo.jpe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26" y="256105"/>
          <a:ext cx="2882720" cy="946617"/>
        </a:xfrm>
        <a:prstGeom prst="rect">
          <a:avLst/>
        </a:prstGeom>
        <a:ln w="25400">
          <a:noFill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14</xdr:col>
      <xdr:colOff>485307</xdr:colOff>
      <xdr:row>29</xdr:row>
      <xdr:rowOff>12826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15026</xdr:colOff>
      <xdr:row>1</xdr:row>
      <xdr:rowOff>40205</xdr:rowOff>
    </xdr:from>
    <xdr:to>
      <xdr:col>1</xdr:col>
      <xdr:colOff>2897746</xdr:colOff>
      <xdr:row>5</xdr:row>
      <xdr:rowOff>174022</xdr:rowOff>
    </xdr:to>
    <xdr:pic>
      <xdr:nvPicPr>
        <xdr:cNvPr id="11" name="Picture 10" descr="ureru_logo.jpe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26" y="256105"/>
          <a:ext cx="2882720" cy="946617"/>
        </a:xfrm>
        <a:prstGeom prst="rect">
          <a:avLst/>
        </a:prstGeom>
        <a:ln w="25400">
          <a:noFill/>
        </a:ln>
      </xdr:spPr>
    </xdr:pic>
    <xdr:clientData/>
  </xdr:twoCellAnchor>
  <xdr:twoCellAnchor>
    <xdr:from>
      <xdr:col>9</xdr:col>
      <xdr:colOff>25582</xdr:colOff>
      <xdr:row>30</xdr:row>
      <xdr:rowOff>8487</xdr:rowOff>
    </xdr:from>
    <xdr:to>
      <xdr:col>14</xdr:col>
      <xdr:colOff>38727</xdr:colOff>
      <xdr:row>41</xdr:row>
      <xdr:rowOff>192587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12755</xdr:colOff>
      <xdr:row>49</xdr:row>
      <xdr:rowOff>89434</xdr:rowOff>
    </xdr:from>
    <xdr:to>
      <xdr:col>14</xdr:col>
      <xdr:colOff>462289</xdr:colOff>
      <xdr:row>60</xdr:row>
      <xdr:rowOff>154106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983801</xdr:colOff>
      <xdr:row>8</xdr:row>
      <xdr:rowOff>0</xdr:rowOff>
    </xdr:from>
    <xdr:to>
      <xdr:col>14</xdr:col>
      <xdr:colOff>484585</xdr:colOff>
      <xdr:row>29</xdr:row>
      <xdr:rowOff>19053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15026</xdr:colOff>
      <xdr:row>1</xdr:row>
      <xdr:rowOff>40205</xdr:rowOff>
    </xdr:from>
    <xdr:to>
      <xdr:col>1</xdr:col>
      <xdr:colOff>2897746</xdr:colOff>
      <xdr:row>5</xdr:row>
      <xdr:rowOff>174022</xdr:rowOff>
    </xdr:to>
    <xdr:pic>
      <xdr:nvPicPr>
        <xdr:cNvPr id="9" name="Picture 8" descr="ureru_logo.jpe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26" y="256105"/>
          <a:ext cx="2882720" cy="946617"/>
        </a:xfrm>
        <a:prstGeom prst="rect">
          <a:avLst/>
        </a:prstGeom>
        <a:ln w="25400">
          <a:noFill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14</xdr:col>
      <xdr:colOff>480177</xdr:colOff>
      <xdr:row>28</xdr:row>
      <xdr:rowOff>178872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0"/>
  <sheetViews>
    <sheetView tabSelected="1" zoomScale="71" zoomScaleNormal="71" workbookViewId="0">
      <selection activeCell="O51" sqref="O51"/>
    </sheetView>
  </sheetViews>
  <sheetFormatPr baseColWidth="10" defaultRowHeight="16" x14ac:dyDescent="0.2"/>
  <cols>
    <col min="1" max="1" width="2.83203125" style="24" customWidth="1"/>
    <col min="2" max="2" width="40.83203125" style="24" customWidth="1"/>
    <col min="3" max="3" width="11.83203125" style="24" customWidth="1"/>
    <col min="4" max="4" width="15.83203125" style="24" customWidth="1"/>
    <col min="5" max="5" width="3.83203125" style="24" customWidth="1"/>
    <col min="6" max="6" width="40.83203125" style="24" customWidth="1"/>
    <col min="7" max="8" width="15.83203125" style="24" customWidth="1"/>
    <col min="9" max="9" width="3.83203125" style="24" customWidth="1"/>
    <col min="10" max="10" width="40.83203125" style="24" customWidth="1"/>
    <col min="11" max="12" width="15.83203125" style="24" customWidth="1"/>
    <col min="13" max="16384" width="10.83203125" style="24"/>
  </cols>
  <sheetData>
    <row r="1" spans="2:12" ht="17" thickBot="1" x14ac:dyDescent="0.25"/>
    <row r="2" spans="2:12" ht="16" customHeight="1" x14ac:dyDescent="0.2">
      <c r="B2" s="144" t="s">
        <v>157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2:12" ht="16" customHeight="1" x14ac:dyDescent="0.2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9"/>
    </row>
    <row r="4" spans="2:12" ht="16" customHeight="1" x14ac:dyDescent="0.2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9"/>
    </row>
    <row r="5" spans="2:12" ht="16" customHeight="1" x14ac:dyDescent="0.2"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9"/>
    </row>
    <row r="6" spans="2:12" ht="17" customHeight="1" thickBot="1" x14ac:dyDescent="0.2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2:12" ht="17" customHeight="1" x14ac:dyDescent="0.2">
      <c r="B7" s="137" t="s">
        <v>158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8" spans="2:12" ht="17" thickBot="1" x14ac:dyDescent="0.25"/>
    <row r="9" spans="2:12" ht="17" thickBot="1" x14ac:dyDescent="0.25">
      <c r="B9" s="153" t="s">
        <v>133</v>
      </c>
      <c r="C9" s="154"/>
      <c r="D9" s="155"/>
      <c r="F9" s="153" t="s">
        <v>155</v>
      </c>
      <c r="G9" s="154"/>
      <c r="H9" s="155"/>
      <c r="J9" s="153" t="s">
        <v>156</v>
      </c>
      <c r="K9" s="154"/>
      <c r="L9" s="155"/>
    </row>
    <row r="10" spans="2:12" ht="17" thickBot="1" x14ac:dyDescent="0.25">
      <c r="B10" s="101" t="s">
        <v>134</v>
      </c>
      <c r="C10" s="102" t="s">
        <v>135</v>
      </c>
      <c r="D10" s="103"/>
      <c r="F10" s="104"/>
      <c r="G10" s="105"/>
      <c r="H10" s="106"/>
      <c r="J10" s="104"/>
      <c r="K10" s="105"/>
      <c r="L10" s="106"/>
    </row>
    <row r="11" spans="2:12" ht="18" thickTop="1" thickBot="1" x14ac:dyDescent="0.25">
      <c r="B11" s="62" t="s">
        <v>136</v>
      </c>
      <c r="C11" s="77">
        <v>20</v>
      </c>
      <c r="D11" s="107"/>
      <c r="F11" s="104"/>
      <c r="G11" s="105"/>
      <c r="H11" s="106"/>
      <c r="J11" s="104"/>
      <c r="K11" s="105"/>
      <c r="L11" s="106"/>
    </row>
    <row r="12" spans="2:12" ht="17" thickTop="1" x14ac:dyDescent="0.2">
      <c r="B12" s="108"/>
      <c r="C12" s="109"/>
      <c r="D12" s="107"/>
      <c r="F12" s="104"/>
      <c r="G12" s="105"/>
      <c r="H12" s="106"/>
      <c r="J12" s="104"/>
      <c r="K12" s="105"/>
      <c r="L12" s="106"/>
    </row>
    <row r="13" spans="2:12" x14ac:dyDescent="0.2">
      <c r="B13" s="62" t="s">
        <v>112</v>
      </c>
      <c r="C13" s="66"/>
      <c r="D13" s="106"/>
      <c r="F13" s="104"/>
      <c r="G13" s="105"/>
      <c r="H13" s="106"/>
      <c r="J13" s="104"/>
      <c r="K13" s="105"/>
      <c r="L13" s="106"/>
    </row>
    <row r="14" spans="2:12" x14ac:dyDescent="0.2">
      <c r="B14" s="104" t="s">
        <v>100</v>
      </c>
      <c r="C14" s="67">
        <v>2.5</v>
      </c>
      <c r="D14" s="106"/>
      <c r="F14" s="104"/>
      <c r="G14" s="105"/>
      <c r="H14" s="106"/>
      <c r="J14" s="104"/>
      <c r="K14" s="105"/>
      <c r="L14" s="106"/>
    </row>
    <row r="15" spans="2:12" x14ac:dyDescent="0.2">
      <c r="B15" s="104" t="s">
        <v>2</v>
      </c>
      <c r="C15" s="66">
        <v>0.8</v>
      </c>
      <c r="D15" s="106"/>
      <c r="F15" s="104"/>
      <c r="G15" s="105"/>
      <c r="H15" s="106"/>
      <c r="J15" s="104"/>
      <c r="K15" s="105"/>
      <c r="L15" s="106"/>
    </row>
    <row r="16" spans="2:12" x14ac:dyDescent="0.2">
      <c r="B16" s="104" t="s">
        <v>3</v>
      </c>
      <c r="C16" s="68">
        <v>3</v>
      </c>
      <c r="D16" s="106"/>
      <c r="F16" s="104"/>
      <c r="G16" s="105"/>
      <c r="H16" s="106"/>
      <c r="J16" s="104"/>
      <c r="K16" s="105"/>
      <c r="L16" s="106"/>
    </row>
    <row r="17" spans="2:12" ht="19" x14ac:dyDescent="0.2">
      <c r="B17" s="104" t="s">
        <v>8</v>
      </c>
      <c r="C17" s="110">
        <v>4</v>
      </c>
      <c r="D17" s="106"/>
      <c r="F17" s="104"/>
      <c r="G17" s="105"/>
      <c r="H17" s="106"/>
      <c r="J17" s="104"/>
      <c r="K17" s="105"/>
      <c r="L17" s="106"/>
    </row>
    <row r="18" spans="2:12" x14ac:dyDescent="0.2">
      <c r="B18" s="111" t="s">
        <v>106</v>
      </c>
      <c r="C18" s="112">
        <v>25</v>
      </c>
      <c r="D18" s="106"/>
      <c r="F18" s="104"/>
      <c r="G18" s="105"/>
      <c r="H18" s="106"/>
      <c r="J18" s="104"/>
      <c r="K18" s="105"/>
      <c r="L18" s="106"/>
    </row>
    <row r="19" spans="2:12" x14ac:dyDescent="0.2">
      <c r="B19" s="111" t="s">
        <v>107</v>
      </c>
      <c r="C19" s="112">
        <v>25</v>
      </c>
      <c r="D19" s="106"/>
      <c r="F19" s="104"/>
      <c r="G19" s="105"/>
      <c r="H19" s="106"/>
      <c r="J19" s="104"/>
      <c r="K19" s="105"/>
      <c r="L19" s="106"/>
    </row>
    <row r="20" spans="2:12" x14ac:dyDescent="0.2">
      <c r="B20" s="111" t="s">
        <v>108</v>
      </c>
      <c r="C20" s="113">
        <v>8</v>
      </c>
      <c r="D20" s="106"/>
      <c r="F20" s="104"/>
      <c r="G20" s="105"/>
      <c r="H20" s="106"/>
      <c r="J20" s="104"/>
      <c r="K20" s="105"/>
      <c r="L20" s="106"/>
    </row>
    <row r="21" spans="2:12" x14ac:dyDescent="0.2">
      <c r="B21" s="111"/>
      <c r="C21" s="105"/>
      <c r="D21" s="106"/>
      <c r="F21" s="104"/>
      <c r="G21" s="105"/>
      <c r="H21" s="106"/>
      <c r="J21" s="104"/>
      <c r="K21" s="105"/>
      <c r="L21" s="106"/>
    </row>
    <row r="22" spans="2:12" x14ac:dyDescent="0.2">
      <c r="B22" s="63" t="s">
        <v>95</v>
      </c>
      <c r="C22" s="105"/>
      <c r="D22" s="106"/>
      <c r="F22" s="104"/>
      <c r="G22" s="105"/>
      <c r="H22" s="106"/>
      <c r="J22" s="104"/>
      <c r="K22" s="105"/>
      <c r="L22" s="106"/>
    </row>
    <row r="23" spans="2:12" x14ac:dyDescent="0.2">
      <c r="B23" s="64" t="s">
        <v>111</v>
      </c>
      <c r="C23" s="109"/>
      <c r="D23" s="106"/>
      <c r="F23" s="104"/>
      <c r="G23" s="105"/>
      <c r="H23" s="106"/>
      <c r="J23" s="104"/>
      <c r="K23" s="105"/>
      <c r="L23" s="106"/>
    </row>
    <row r="24" spans="2:12" x14ac:dyDescent="0.2">
      <c r="B24" s="104" t="s">
        <v>103</v>
      </c>
      <c r="C24" s="114">
        <v>1000</v>
      </c>
      <c r="D24" s="106"/>
      <c r="F24" s="104"/>
      <c r="G24" s="105"/>
      <c r="H24" s="106"/>
      <c r="J24" s="104"/>
      <c r="K24" s="105"/>
      <c r="L24" s="106"/>
    </row>
    <row r="25" spans="2:12" x14ac:dyDescent="0.2">
      <c r="B25" s="104" t="s">
        <v>99</v>
      </c>
      <c r="C25" s="114">
        <v>3000</v>
      </c>
      <c r="D25" s="106"/>
      <c r="F25" s="104"/>
      <c r="G25" s="105"/>
      <c r="H25" s="106"/>
      <c r="J25" s="104"/>
      <c r="K25" s="105"/>
      <c r="L25" s="106"/>
    </row>
    <row r="26" spans="2:12" x14ac:dyDescent="0.2">
      <c r="B26" s="104" t="s">
        <v>123</v>
      </c>
      <c r="C26" s="66">
        <v>0.05</v>
      </c>
      <c r="D26" s="106"/>
      <c r="F26" s="104"/>
      <c r="G26" s="105"/>
      <c r="H26" s="106"/>
      <c r="J26" s="104"/>
      <c r="K26" s="105"/>
      <c r="L26" s="106"/>
    </row>
    <row r="27" spans="2:12" x14ac:dyDescent="0.2">
      <c r="B27" s="104" t="s">
        <v>104</v>
      </c>
      <c r="C27" s="66">
        <v>0.1</v>
      </c>
      <c r="D27" s="106"/>
      <c r="F27" s="104"/>
      <c r="G27" s="105"/>
      <c r="H27" s="106"/>
      <c r="J27" s="104"/>
      <c r="K27" s="105"/>
      <c r="L27" s="106"/>
    </row>
    <row r="28" spans="2:12" x14ac:dyDescent="0.2">
      <c r="B28" s="104" t="s">
        <v>153</v>
      </c>
      <c r="C28" s="66">
        <f>'Rental on Value'!E25/'Rental on Value'!E35</f>
        <v>0.13297872340425532</v>
      </c>
      <c r="D28" s="106"/>
      <c r="F28" s="104"/>
      <c r="G28" s="105"/>
      <c r="H28" s="106"/>
      <c r="J28" s="104"/>
      <c r="K28" s="105"/>
      <c r="L28" s="106"/>
    </row>
    <row r="29" spans="2:12" x14ac:dyDescent="0.2">
      <c r="B29" s="64" t="s">
        <v>115</v>
      </c>
      <c r="C29" s="105"/>
      <c r="D29" s="106"/>
      <c r="F29" s="104"/>
      <c r="G29" s="105"/>
      <c r="H29" s="106"/>
      <c r="J29" s="104"/>
      <c r="K29" s="105"/>
      <c r="L29" s="106"/>
    </row>
    <row r="30" spans="2:12" x14ac:dyDescent="0.2">
      <c r="B30" s="104" t="s">
        <v>116</v>
      </c>
      <c r="C30" s="114">
        <v>10000</v>
      </c>
      <c r="D30" s="106"/>
      <c r="F30" s="104"/>
      <c r="G30" s="105"/>
      <c r="H30" s="106"/>
      <c r="J30" s="104"/>
      <c r="K30" s="105"/>
      <c r="L30" s="106"/>
    </row>
    <row r="31" spans="2:12" x14ac:dyDescent="0.2">
      <c r="B31" s="104" t="s">
        <v>101</v>
      </c>
      <c r="C31" s="114">
        <v>150000</v>
      </c>
      <c r="D31" s="106"/>
      <c r="F31" s="104"/>
      <c r="G31" s="105"/>
      <c r="H31" s="106"/>
      <c r="J31" s="104"/>
      <c r="K31" s="105"/>
      <c r="L31" s="106"/>
    </row>
    <row r="32" spans="2:12" x14ac:dyDescent="0.2">
      <c r="B32" s="111" t="s">
        <v>102</v>
      </c>
      <c r="C32" s="114">
        <v>300000</v>
      </c>
      <c r="D32" s="106"/>
      <c r="F32" s="104"/>
      <c r="G32" s="105"/>
      <c r="H32" s="106"/>
      <c r="J32" s="104"/>
      <c r="K32" s="105"/>
      <c r="L32" s="106"/>
    </row>
    <row r="33" spans="2:12" x14ac:dyDescent="0.2">
      <c r="B33" s="104" t="s">
        <v>34</v>
      </c>
      <c r="C33" s="114">
        <v>250000</v>
      </c>
      <c r="D33" s="106"/>
      <c r="F33" s="104"/>
      <c r="G33" s="105"/>
      <c r="H33" s="106"/>
      <c r="J33" s="104"/>
      <c r="K33" s="105"/>
      <c r="L33" s="106"/>
    </row>
    <row r="34" spans="2:12" x14ac:dyDescent="0.2">
      <c r="B34" s="104" t="s">
        <v>117</v>
      </c>
      <c r="C34" s="66">
        <v>0.06</v>
      </c>
      <c r="D34" s="106"/>
      <c r="F34" s="104"/>
      <c r="G34" s="105"/>
      <c r="H34" s="106"/>
      <c r="J34" s="104"/>
      <c r="K34" s="105"/>
      <c r="L34" s="106"/>
    </row>
    <row r="35" spans="2:12" x14ac:dyDescent="0.2">
      <c r="B35" s="104"/>
      <c r="C35" s="115"/>
      <c r="D35" s="106"/>
      <c r="F35" s="104"/>
      <c r="G35" s="105"/>
      <c r="H35" s="106"/>
      <c r="J35" s="104"/>
      <c r="K35" s="105"/>
      <c r="L35" s="106"/>
    </row>
    <row r="36" spans="2:12" x14ac:dyDescent="0.2">
      <c r="B36" s="65" t="s">
        <v>96</v>
      </c>
      <c r="C36" s="105"/>
      <c r="D36" s="106"/>
      <c r="F36" s="104"/>
      <c r="G36" s="105"/>
      <c r="H36" s="106"/>
      <c r="J36" s="104"/>
      <c r="K36" s="105"/>
      <c r="L36" s="106"/>
    </row>
    <row r="37" spans="2:12" x14ac:dyDescent="0.2">
      <c r="B37" s="104" t="s">
        <v>4</v>
      </c>
      <c r="C37" s="66">
        <v>0.9</v>
      </c>
      <c r="D37" s="106"/>
      <c r="F37" s="104"/>
      <c r="G37" s="105"/>
      <c r="H37" s="106"/>
      <c r="J37" s="104"/>
      <c r="K37" s="105"/>
      <c r="L37" s="106"/>
    </row>
    <row r="38" spans="2:12" x14ac:dyDescent="0.2">
      <c r="B38" s="104" t="s">
        <v>119</v>
      </c>
      <c r="C38" s="114">
        <v>200</v>
      </c>
      <c r="D38" s="106"/>
      <c r="F38" s="104"/>
      <c r="G38" s="105"/>
      <c r="H38" s="106"/>
      <c r="J38" s="104"/>
      <c r="K38" s="105"/>
      <c r="L38" s="106"/>
    </row>
    <row r="39" spans="2:12" x14ac:dyDescent="0.2">
      <c r="B39" s="104" t="s">
        <v>126</v>
      </c>
      <c r="C39" s="66">
        <v>0.08</v>
      </c>
      <c r="D39" s="106"/>
      <c r="F39" s="104"/>
      <c r="G39" s="105"/>
      <c r="H39" s="106"/>
      <c r="J39" s="104"/>
      <c r="K39" s="105"/>
      <c r="L39" s="106"/>
    </row>
    <row r="40" spans="2:12" x14ac:dyDescent="0.2">
      <c r="B40" s="104" t="s">
        <v>148</v>
      </c>
      <c r="C40" s="114">
        <v>800</v>
      </c>
      <c r="D40" s="106"/>
      <c r="F40" s="104"/>
      <c r="G40" s="105"/>
      <c r="H40" s="106"/>
      <c r="J40" s="104"/>
      <c r="K40" s="105"/>
      <c r="L40" s="106"/>
    </row>
    <row r="41" spans="2:12" x14ac:dyDescent="0.2">
      <c r="B41" s="104" t="s">
        <v>146</v>
      </c>
      <c r="C41" s="114">
        <v>1300</v>
      </c>
      <c r="D41" s="106"/>
      <c r="F41" s="104"/>
      <c r="G41" s="105"/>
      <c r="H41" s="106"/>
      <c r="J41" s="104"/>
      <c r="K41" s="105"/>
      <c r="L41" s="106"/>
    </row>
    <row r="42" spans="2:12" x14ac:dyDescent="0.2">
      <c r="B42" s="104" t="s">
        <v>147</v>
      </c>
      <c r="C42" s="66">
        <v>0.08</v>
      </c>
      <c r="D42" s="106"/>
      <c r="F42" s="104"/>
      <c r="G42" s="105"/>
      <c r="H42" s="106"/>
      <c r="J42" s="104"/>
      <c r="K42" s="105"/>
      <c r="L42" s="106"/>
    </row>
    <row r="43" spans="2:12" x14ac:dyDescent="0.2">
      <c r="B43" s="104" t="s">
        <v>18</v>
      </c>
      <c r="C43" s="116">
        <v>0.1</v>
      </c>
      <c r="D43" s="106"/>
      <c r="F43" s="104"/>
      <c r="G43" s="105"/>
      <c r="H43" s="106"/>
      <c r="J43" s="104"/>
      <c r="K43" s="105"/>
      <c r="L43" s="106"/>
    </row>
    <row r="44" spans="2:12" x14ac:dyDescent="0.2">
      <c r="B44" s="104"/>
      <c r="C44" s="117"/>
      <c r="D44" s="106"/>
      <c r="F44" s="104"/>
      <c r="G44" s="105"/>
      <c r="H44" s="106"/>
      <c r="J44" s="104"/>
      <c r="K44" s="105"/>
      <c r="L44" s="106"/>
    </row>
    <row r="45" spans="2:12" x14ac:dyDescent="0.2">
      <c r="B45" s="65" t="s">
        <v>131</v>
      </c>
      <c r="C45" s="118"/>
      <c r="D45" s="106"/>
      <c r="F45" s="156" t="s">
        <v>142</v>
      </c>
      <c r="G45" s="157"/>
      <c r="H45" s="158"/>
      <c r="J45" s="156" t="s">
        <v>142</v>
      </c>
      <c r="K45" s="157"/>
      <c r="L45" s="158"/>
    </row>
    <row r="46" spans="2:12" x14ac:dyDescent="0.2">
      <c r="B46" s="104" t="s">
        <v>118</v>
      </c>
      <c r="C46" s="114">
        <v>40</v>
      </c>
      <c r="D46" s="106"/>
      <c r="F46" s="119" t="s">
        <v>140</v>
      </c>
      <c r="G46" s="74"/>
      <c r="H46" s="120">
        <f>'Rental on Value'!C89-'Rental on Value'!C100</f>
        <v>-7.1853224007509819E-2</v>
      </c>
      <c r="J46" s="119" t="s">
        <v>140</v>
      </c>
      <c r="K46" s="74"/>
      <c r="L46" s="120">
        <f>'Rental on Turnover'!C90-'Rental on Turnover'!C101</f>
        <v>-9.0011321323368421E-2</v>
      </c>
    </row>
    <row r="47" spans="2:12" x14ac:dyDescent="0.2">
      <c r="B47" s="104" t="s">
        <v>149</v>
      </c>
      <c r="C47" s="66">
        <v>0.08</v>
      </c>
      <c r="D47" s="106"/>
      <c r="F47" s="119" t="s">
        <v>141</v>
      </c>
      <c r="G47" s="74"/>
      <c r="H47" s="120">
        <f>'Rental on Value'!C90-'Rental on Value'!C100</f>
        <v>-0.11836315951915988</v>
      </c>
      <c r="J47" s="119" t="s">
        <v>141</v>
      </c>
      <c r="K47" s="74"/>
      <c r="L47" s="120">
        <f>'Rental on Turnover'!C91-'Rental on Turnover'!C101</f>
        <v>-0.13578933861763343</v>
      </c>
    </row>
    <row r="48" spans="2:12" x14ac:dyDescent="0.2">
      <c r="B48" s="104" t="s">
        <v>6</v>
      </c>
      <c r="C48" s="66">
        <v>0.1</v>
      </c>
      <c r="D48" s="106"/>
      <c r="F48" s="104" t="s">
        <v>143</v>
      </c>
      <c r="G48" s="105"/>
      <c r="H48" s="121">
        <f>'Rental on Value'!C87-'Rental on Value'!C99</f>
        <v>-10802798.955625219</v>
      </c>
      <c r="J48" s="104" t="s">
        <v>143</v>
      </c>
      <c r="K48" s="105"/>
      <c r="L48" s="121">
        <f>'Rental on Turnover'!C88-'Rental on Turnover'!C100</f>
        <v>-13746280.205964567</v>
      </c>
    </row>
    <row r="49" spans="2:12" x14ac:dyDescent="0.2">
      <c r="B49" s="104"/>
      <c r="C49" s="69"/>
      <c r="D49" s="106"/>
      <c r="F49" s="104" t="s">
        <v>144</v>
      </c>
      <c r="G49" s="105"/>
      <c r="H49" s="121">
        <f>'Rental on Value'!C88-'Rental on Value'!C99</f>
        <v>-20917372.694193669</v>
      </c>
      <c r="J49" s="104" t="s">
        <v>144</v>
      </c>
      <c r="K49" s="105"/>
      <c r="L49" s="121">
        <f>'Rental on Turnover'!C89-'Rental on Turnover'!C100</f>
        <v>-23266482.234316386</v>
      </c>
    </row>
    <row r="50" spans="2:12" x14ac:dyDescent="0.2">
      <c r="B50" s="65" t="s">
        <v>97</v>
      </c>
      <c r="C50" s="105"/>
      <c r="D50" s="106"/>
      <c r="F50" s="104"/>
      <c r="G50" s="105"/>
      <c r="H50" s="106"/>
      <c r="J50" s="104"/>
      <c r="K50" s="105"/>
      <c r="L50" s="106"/>
    </row>
    <row r="51" spans="2:12" x14ac:dyDescent="0.2">
      <c r="B51" s="104" t="s">
        <v>145</v>
      </c>
      <c r="C51" s="66">
        <v>0.7</v>
      </c>
      <c r="D51" s="106"/>
      <c r="F51" s="104"/>
      <c r="G51" s="105"/>
      <c r="H51" s="106"/>
      <c r="J51" s="104"/>
      <c r="K51" s="105"/>
      <c r="L51" s="106"/>
    </row>
    <row r="52" spans="2:12" x14ac:dyDescent="0.2">
      <c r="B52" s="104" t="s">
        <v>124</v>
      </c>
      <c r="C52" s="113">
        <v>10</v>
      </c>
      <c r="D52" s="106"/>
      <c r="F52" s="104"/>
      <c r="G52" s="105"/>
      <c r="H52" s="106"/>
      <c r="J52" s="104"/>
      <c r="K52" s="105"/>
      <c r="L52" s="106"/>
    </row>
    <row r="53" spans="2:12" x14ac:dyDescent="0.2">
      <c r="B53" s="104"/>
      <c r="C53" s="105"/>
      <c r="D53" s="106"/>
      <c r="F53" s="104"/>
      <c r="G53" s="105"/>
      <c r="H53" s="106"/>
      <c r="J53" s="104"/>
      <c r="K53" s="105"/>
      <c r="L53" s="106"/>
    </row>
    <row r="54" spans="2:12" x14ac:dyDescent="0.2">
      <c r="B54" s="104" t="s">
        <v>13</v>
      </c>
      <c r="C54" s="70">
        <v>0.11</v>
      </c>
      <c r="D54" s="106"/>
      <c r="F54" s="104"/>
      <c r="G54" s="105"/>
      <c r="H54" s="106"/>
      <c r="J54" s="104"/>
      <c r="K54" s="105"/>
      <c r="L54" s="106"/>
    </row>
    <row r="55" spans="2:12" x14ac:dyDescent="0.2">
      <c r="B55" s="104" t="s">
        <v>14</v>
      </c>
      <c r="C55" s="70">
        <v>0.1</v>
      </c>
      <c r="D55" s="106"/>
      <c r="F55" s="104"/>
      <c r="G55" s="105"/>
      <c r="H55" s="106"/>
      <c r="J55" s="104"/>
      <c r="K55" s="105"/>
      <c r="L55" s="106"/>
    </row>
    <row r="56" spans="2:12" x14ac:dyDescent="0.2">
      <c r="B56" s="104" t="s">
        <v>20</v>
      </c>
      <c r="C56" s="113">
        <v>10</v>
      </c>
      <c r="D56" s="106"/>
      <c r="F56" s="104"/>
      <c r="G56" s="105"/>
      <c r="H56" s="106"/>
      <c r="J56" s="104"/>
      <c r="K56" s="105"/>
      <c r="L56" s="106"/>
    </row>
    <row r="57" spans="2:12" x14ac:dyDescent="0.2">
      <c r="B57" s="104" t="s">
        <v>132</v>
      </c>
      <c r="C57" s="71">
        <v>0.28000000000000003</v>
      </c>
      <c r="D57" s="106"/>
      <c r="F57" s="104"/>
      <c r="G57" s="105"/>
      <c r="H57" s="106"/>
      <c r="J57" s="104"/>
      <c r="K57" s="105"/>
      <c r="L57" s="106"/>
    </row>
    <row r="58" spans="2:12" x14ac:dyDescent="0.2">
      <c r="B58" s="104" t="s">
        <v>27</v>
      </c>
      <c r="C58" s="72">
        <v>0.09</v>
      </c>
      <c r="D58" s="106"/>
      <c r="F58" s="104"/>
      <c r="G58" s="105"/>
      <c r="H58" s="106"/>
      <c r="J58" s="104"/>
      <c r="K58" s="105"/>
      <c r="L58" s="106"/>
    </row>
    <row r="59" spans="2:12" x14ac:dyDescent="0.2">
      <c r="B59" s="104" t="s">
        <v>28</v>
      </c>
      <c r="C59" s="72">
        <f>C58+1%</f>
        <v>9.9999999999999992E-2</v>
      </c>
      <c r="D59" s="106"/>
      <c r="F59" s="104"/>
      <c r="G59" s="105"/>
      <c r="H59" s="106"/>
      <c r="J59" s="104"/>
      <c r="K59" s="105"/>
      <c r="L59" s="106"/>
    </row>
    <row r="60" spans="2:12" x14ac:dyDescent="0.2">
      <c r="B60" s="104" t="s">
        <v>127</v>
      </c>
      <c r="C60" s="70">
        <v>0.14000000000000001</v>
      </c>
      <c r="D60" s="106"/>
      <c r="F60" s="104"/>
      <c r="G60" s="105"/>
      <c r="H60" s="106"/>
      <c r="J60" s="104"/>
      <c r="K60" s="105"/>
      <c r="L60" s="106"/>
    </row>
    <row r="61" spans="2:12" x14ac:dyDescent="0.2">
      <c r="B61" s="104" t="s">
        <v>128</v>
      </c>
      <c r="C61" s="70">
        <v>0.14000000000000001</v>
      </c>
      <c r="D61" s="106"/>
      <c r="F61" s="104"/>
      <c r="G61" s="105"/>
      <c r="H61" s="106"/>
      <c r="J61" s="104"/>
      <c r="K61" s="105"/>
      <c r="L61" s="106"/>
    </row>
    <row r="62" spans="2:12" ht="17" thickBot="1" x14ac:dyDescent="0.25">
      <c r="B62" s="122"/>
      <c r="C62" s="123"/>
      <c r="D62" s="124"/>
      <c r="F62" s="122"/>
      <c r="G62" s="123"/>
      <c r="H62" s="124"/>
      <c r="J62" s="122"/>
      <c r="K62" s="123"/>
      <c r="L62" s="124"/>
    </row>
    <row r="63" spans="2:12" x14ac:dyDescent="0.2">
      <c r="C63" s="93"/>
    </row>
    <row r="64" spans="2:12" x14ac:dyDescent="0.2">
      <c r="B64" s="136"/>
    </row>
    <row r="65" spans="2:4" x14ac:dyDescent="0.2">
      <c r="C65" s="73"/>
    </row>
    <row r="75" spans="2:4" s="29" customFormat="1" x14ac:dyDescent="0.2">
      <c r="B75" s="24"/>
      <c r="C75" s="24"/>
      <c r="D75" s="14"/>
    </row>
    <row r="80" spans="2:4" x14ac:dyDescent="0.2">
      <c r="C80" s="125"/>
    </row>
  </sheetData>
  <mergeCells count="6">
    <mergeCell ref="B2:L6"/>
    <mergeCell ref="B9:D9"/>
    <mergeCell ref="F9:H9"/>
    <mergeCell ref="F45:H45"/>
    <mergeCell ref="J9:L9"/>
    <mergeCell ref="J45:L45"/>
  </mergeCells>
  <conditionalFormatting sqref="C20">
    <cfRule type="cellIs" dxfId="1" priority="3" operator="greaterThan">
      <formula>#REF!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Y100"/>
  <sheetViews>
    <sheetView topLeftCell="B2" zoomScale="71" zoomScaleNormal="71" zoomScalePageLayoutView="80" workbookViewId="0">
      <selection activeCell="H49" sqref="H49"/>
    </sheetView>
  </sheetViews>
  <sheetFormatPr baseColWidth="10" defaultRowHeight="16" x14ac:dyDescent="0.2"/>
  <cols>
    <col min="1" max="1" width="2.83203125" style="24" customWidth="1"/>
    <col min="2" max="2" width="40.83203125" style="24" customWidth="1"/>
    <col min="3" max="3" width="11.83203125" style="24" customWidth="1"/>
    <col min="4" max="101" width="12.83203125" style="24" customWidth="1"/>
    <col min="102" max="102" width="15.83203125" style="24" customWidth="1"/>
    <col min="103" max="103" width="15.33203125" style="24" customWidth="1"/>
    <col min="104" max="16384" width="10.83203125" style="24"/>
  </cols>
  <sheetData>
    <row r="1" spans="2:16" ht="17" thickBot="1" x14ac:dyDescent="0.25"/>
    <row r="2" spans="2:16" ht="16" customHeight="1" x14ac:dyDescent="0.2">
      <c r="B2" s="144" t="s">
        <v>157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2:16" ht="16" customHeight="1" x14ac:dyDescent="0.2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9"/>
    </row>
    <row r="4" spans="2:16" ht="16" customHeight="1" x14ac:dyDescent="0.2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9"/>
    </row>
    <row r="5" spans="2:16" ht="16" customHeight="1" x14ac:dyDescent="0.2"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9"/>
    </row>
    <row r="6" spans="2:16" ht="17" customHeight="1" thickBot="1" x14ac:dyDescent="0.2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2:16" ht="17" customHeight="1" x14ac:dyDescent="0.2">
      <c r="B7" s="137" t="str">
        <f>'LEASE LENGTH INPUT OUTPUT SHEET'!B7</f>
        <v>Model Date: 17/12/2017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9" spans="2:16" x14ac:dyDescent="0.2">
      <c r="B9" s="44" t="s">
        <v>29</v>
      </c>
      <c r="J9" s="105"/>
      <c r="K9" s="105"/>
      <c r="L9" s="105"/>
      <c r="M9" s="105"/>
      <c r="N9" s="105"/>
      <c r="O9" s="105"/>
      <c r="P9" s="105"/>
    </row>
    <row r="10" spans="2:16" x14ac:dyDescent="0.2">
      <c r="B10" s="47" t="s">
        <v>112</v>
      </c>
      <c r="C10" s="38"/>
      <c r="D10" s="78" t="s">
        <v>105</v>
      </c>
      <c r="E10" s="78" t="s">
        <v>1</v>
      </c>
      <c r="F10" s="49"/>
      <c r="G10" s="6"/>
      <c r="H10" s="78"/>
      <c r="I10" s="78"/>
      <c r="J10" s="109"/>
      <c r="K10" s="109"/>
      <c r="L10" s="109"/>
      <c r="M10" s="105"/>
      <c r="N10" s="105"/>
      <c r="O10" s="105"/>
      <c r="P10" s="105"/>
    </row>
    <row r="11" spans="2:16" x14ac:dyDescent="0.2">
      <c r="B11" s="24" t="s">
        <v>100</v>
      </c>
      <c r="C11" s="53">
        <f>'LEASE LENGTH INPUT OUTPUT SHEET'!C14</f>
        <v>2.5</v>
      </c>
      <c r="D11" s="40">
        <f>C23*C11</f>
        <v>2500</v>
      </c>
      <c r="E11" s="79"/>
      <c r="F11" s="78"/>
      <c r="G11" s="78"/>
      <c r="H11" s="78"/>
      <c r="I11" s="78"/>
      <c r="J11" s="109"/>
      <c r="K11" s="109"/>
      <c r="L11" s="109"/>
      <c r="M11" s="105"/>
      <c r="N11" s="105"/>
      <c r="O11" s="105"/>
      <c r="P11" s="105"/>
    </row>
    <row r="12" spans="2:16" x14ac:dyDescent="0.2">
      <c r="B12" s="24" t="s">
        <v>2</v>
      </c>
      <c r="C12" s="52">
        <f>'LEASE LENGTH INPUT OUTPUT SHEET'!C15</f>
        <v>0.8</v>
      </c>
      <c r="D12" s="40">
        <f>C12*C23</f>
        <v>800</v>
      </c>
      <c r="E12" s="79"/>
      <c r="F12" s="78"/>
      <c r="G12" s="78"/>
      <c r="H12" s="78"/>
      <c r="I12" s="78"/>
      <c r="J12" s="109"/>
      <c r="K12" s="109"/>
      <c r="L12" s="109"/>
      <c r="M12" s="105"/>
      <c r="N12" s="105"/>
      <c r="O12" s="105"/>
      <c r="P12" s="105"/>
    </row>
    <row r="13" spans="2:16" x14ac:dyDescent="0.2">
      <c r="B13" s="24" t="s">
        <v>3</v>
      </c>
      <c r="C13" s="54">
        <f>'LEASE LENGTH INPUT OUTPUT SHEET'!C16</f>
        <v>3</v>
      </c>
      <c r="D13" s="40">
        <f>C13*D12</f>
        <v>2400</v>
      </c>
      <c r="E13" s="79"/>
      <c r="F13" s="78"/>
      <c r="G13" s="78"/>
      <c r="H13" s="78"/>
      <c r="I13" s="78"/>
      <c r="J13" s="109"/>
      <c r="K13" s="109"/>
      <c r="L13" s="109"/>
      <c r="M13" s="105"/>
      <c r="N13" s="105"/>
      <c r="O13" s="105"/>
      <c r="P13" s="105"/>
    </row>
    <row r="14" spans="2:16" ht="19" x14ac:dyDescent="0.2">
      <c r="B14" s="24" t="s">
        <v>8</v>
      </c>
      <c r="C14" s="80">
        <f>'LEASE LENGTH INPUT OUTPUT SHEET'!C17</f>
        <v>4</v>
      </c>
      <c r="D14" s="40">
        <f>ROUNDUP(((E40/100)*C14),0)</f>
        <v>87</v>
      </c>
      <c r="J14" s="105"/>
      <c r="K14" s="105"/>
      <c r="L14" s="105"/>
      <c r="M14" s="105"/>
      <c r="N14" s="105"/>
      <c r="O14" s="105"/>
      <c r="P14" s="105"/>
    </row>
    <row r="15" spans="2:16" x14ac:dyDescent="0.2">
      <c r="B15" s="81" t="s">
        <v>106</v>
      </c>
      <c r="C15" s="83">
        <f>'LEASE LENGTH INPUT OUTPUT SHEET'!C18</f>
        <v>25</v>
      </c>
      <c r="G15" s="29"/>
      <c r="J15" s="105"/>
      <c r="K15" s="105"/>
      <c r="L15" s="105"/>
      <c r="M15" s="105"/>
      <c r="N15" s="105"/>
      <c r="O15" s="105"/>
      <c r="P15" s="105"/>
    </row>
    <row r="16" spans="2:16" x14ac:dyDescent="0.2">
      <c r="B16" s="81" t="s">
        <v>107</v>
      </c>
      <c r="C16" s="83">
        <f>'LEASE LENGTH INPUT OUTPUT SHEET'!C19</f>
        <v>25</v>
      </c>
      <c r="J16" s="105"/>
      <c r="K16" s="105"/>
      <c r="L16" s="105"/>
      <c r="M16" s="105"/>
      <c r="N16" s="105"/>
      <c r="O16" s="105"/>
      <c r="P16" s="105"/>
    </row>
    <row r="17" spans="2:16" x14ac:dyDescent="0.2">
      <c r="B17" s="81" t="s">
        <v>108</v>
      </c>
      <c r="C17" s="82">
        <f>'LEASE LENGTH INPUT OUTPUT SHEET'!C20</f>
        <v>8</v>
      </c>
      <c r="D17" s="40">
        <f>(C23-D12)/C15</f>
        <v>8</v>
      </c>
      <c r="F17" s="57" t="s">
        <v>114</v>
      </c>
      <c r="J17" s="105"/>
      <c r="K17" s="105"/>
      <c r="L17" s="105"/>
      <c r="M17" s="105"/>
      <c r="N17" s="105"/>
      <c r="O17" s="105"/>
      <c r="P17" s="105"/>
    </row>
    <row r="18" spans="2:16" x14ac:dyDescent="0.2">
      <c r="B18" s="81" t="s">
        <v>130</v>
      </c>
      <c r="D18" s="40">
        <f>D14-C17</f>
        <v>79</v>
      </c>
      <c r="E18" s="79"/>
      <c r="J18" s="105"/>
      <c r="K18" s="105"/>
      <c r="L18" s="105"/>
      <c r="M18" s="105"/>
      <c r="N18" s="105"/>
      <c r="O18" s="105"/>
      <c r="P18" s="105"/>
    </row>
    <row r="19" spans="2:16" x14ac:dyDescent="0.2">
      <c r="B19" s="81" t="s">
        <v>113</v>
      </c>
      <c r="D19" s="40">
        <f>D14</f>
        <v>87</v>
      </c>
      <c r="E19" s="79"/>
      <c r="J19" s="105"/>
      <c r="K19" s="105"/>
      <c r="L19" s="105"/>
      <c r="M19" s="105"/>
      <c r="N19" s="105"/>
      <c r="O19" s="105"/>
      <c r="P19" s="105"/>
    </row>
    <row r="20" spans="2:16" x14ac:dyDescent="0.2">
      <c r="B20" s="81"/>
      <c r="D20" s="40"/>
      <c r="E20" s="79"/>
      <c r="J20" s="105"/>
      <c r="K20" s="105"/>
      <c r="L20" s="105"/>
      <c r="M20" s="105"/>
      <c r="N20" s="105"/>
      <c r="O20" s="105"/>
      <c r="P20" s="105"/>
    </row>
    <row r="21" spans="2:16" x14ac:dyDescent="0.2">
      <c r="B21" s="44" t="s">
        <v>95</v>
      </c>
      <c r="J21" s="105"/>
      <c r="K21" s="105"/>
      <c r="L21" s="105"/>
      <c r="M21" s="105"/>
      <c r="N21" s="105"/>
      <c r="O21" s="105"/>
      <c r="P21" s="105"/>
    </row>
    <row r="22" spans="2:16" x14ac:dyDescent="0.2">
      <c r="B22" s="56" t="s">
        <v>111</v>
      </c>
      <c r="C22" s="78"/>
      <c r="F22" s="78"/>
      <c r="G22" s="78"/>
      <c r="H22" s="78"/>
      <c r="I22" s="78"/>
      <c r="J22" s="109"/>
      <c r="K22" s="109"/>
      <c r="L22" s="109"/>
      <c r="M22" s="105"/>
      <c r="N22" s="105"/>
      <c r="O22" s="105"/>
      <c r="P22" s="105"/>
    </row>
    <row r="23" spans="2:16" x14ac:dyDescent="0.2">
      <c r="B23" s="24" t="s">
        <v>103</v>
      </c>
      <c r="C23" s="83">
        <f>'LEASE LENGTH INPUT OUTPUT SHEET'!C24</f>
        <v>1000</v>
      </c>
      <c r="D23" s="73"/>
      <c r="E23" s="79"/>
      <c r="F23" s="78"/>
      <c r="G23" s="78"/>
      <c r="H23" s="78"/>
      <c r="I23" s="78"/>
      <c r="J23" s="109"/>
      <c r="K23" s="109"/>
      <c r="L23" s="109"/>
      <c r="M23" s="105"/>
      <c r="N23" s="105"/>
      <c r="O23" s="105"/>
      <c r="P23" s="105"/>
    </row>
    <row r="24" spans="2:16" x14ac:dyDescent="0.2">
      <c r="B24" s="24" t="s">
        <v>99</v>
      </c>
      <c r="C24" s="83">
        <f>'LEASE LENGTH INPUT OUTPUT SHEET'!C25</f>
        <v>3000</v>
      </c>
      <c r="D24" s="84"/>
      <c r="F24" s="48"/>
      <c r="G24" s="39"/>
      <c r="H24" s="81"/>
      <c r="I24" s="78"/>
      <c r="J24" s="109"/>
      <c r="K24" s="109"/>
      <c r="L24" s="109"/>
      <c r="M24" s="105"/>
      <c r="N24" s="105"/>
      <c r="O24" s="105"/>
      <c r="P24" s="105"/>
    </row>
    <row r="25" spans="2:16" x14ac:dyDescent="0.2">
      <c r="B25" s="24" t="s">
        <v>109</v>
      </c>
      <c r="C25" s="84"/>
      <c r="D25" s="84"/>
      <c r="E25" s="79">
        <f>C24*D11</f>
        <v>7500000</v>
      </c>
      <c r="F25" s="125"/>
      <c r="G25" s="39"/>
      <c r="H25" s="81"/>
      <c r="I25" s="78"/>
      <c r="J25" s="109"/>
      <c r="K25" s="109"/>
      <c r="L25" s="109"/>
      <c r="M25" s="105"/>
      <c r="N25" s="105"/>
      <c r="O25" s="105"/>
      <c r="P25" s="105"/>
    </row>
    <row r="26" spans="2:16" x14ac:dyDescent="0.2">
      <c r="B26" s="24" t="s">
        <v>123</v>
      </c>
      <c r="C26" s="52">
        <f>'LEASE LENGTH INPUT OUTPUT SHEET'!C26</f>
        <v>0.05</v>
      </c>
      <c r="D26" s="40"/>
      <c r="E26" s="79"/>
      <c r="F26" s="78"/>
      <c r="G26" s="78"/>
      <c r="H26" s="78"/>
      <c r="I26" s="78"/>
      <c r="J26" s="109"/>
      <c r="K26" s="109"/>
      <c r="L26" s="109"/>
      <c r="M26" s="105"/>
      <c r="N26" s="105"/>
      <c r="O26" s="105"/>
      <c r="P26" s="105"/>
    </row>
    <row r="27" spans="2:16" x14ac:dyDescent="0.2">
      <c r="B27" s="24" t="s">
        <v>104</v>
      </c>
      <c r="C27" s="52">
        <f>'LEASE LENGTH INPUT OUTPUT SHEET'!C27</f>
        <v>0.1</v>
      </c>
      <c r="E27" s="79">
        <f>C27*E25</f>
        <v>750000</v>
      </c>
      <c r="G27" s="6"/>
      <c r="H27" s="78"/>
      <c r="I27" s="78"/>
      <c r="J27" s="109"/>
      <c r="K27" s="109"/>
      <c r="L27" s="109"/>
      <c r="M27" s="105"/>
      <c r="N27" s="105"/>
      <c r="O27" s="105"/>
      <c r="P27" s="105"/>
    </row>
    <row r="28" spans="2:16" x14ac:dyDescent="0.2">
      <c r="B28" s="24" t="s">
        <v>153</v>
      </c>
      <c r="C28" s="59">
        <f>'LEASE LENGTH INPUT OUTPUT SHEET'!C28</f>
        <v>0.13297872340425532</v>
      </c>
      <c r="E28" s="79"/>
      <c r="G28" s="6"/>
      <c r="H28" s="78"/>
      <c r="I28" s="78"/>
      <c r="J28" s="109"/>
      <c r="K28" s="109"/>
      <c r="L28" s="109"/>
      <c r="M28" s="105"/>
      <c r="N28" s="105"/>
      <c r="O28" s="105"/>
      <c r="P28" s="105"/>
    </row>
    <row r="29" spans="2:16" x14ac:dyDescent="0.2">
      <c r="B29" s="24" t="s">
        <v>110</v>
      </c>
      <c r="C29" s="38"/>
      <c r="E29" s="79">
        <f>E27*((1+C26)^($C$55/12))</f>
        <v>781122.25702368817</v>
      </c>
      <c r="F29" s="49"/>
      <c r="G29" s="6"/>
      <c r="H29" s="78"/>
      <c r="I29" s="78"/>
      <c r="J29" s="109"/>
      <c r="K29" s="109"/>
      <c r="L29" s="109"/>
      <c r="M29" s="105"/>
      <c r="N29" s="105"/>
      <c r="O29" s="105"/>
      <c r="P29" s="105"/>
    </row>
    <row r="30" spans="2:16" x14ac:dyDescent="0.2">
      <c r="B30" s="56" t="s">
        <v>115</v>
      </c>
      <c r="J30" s="105"/>
      <c r="K30" s="105"/>
      <c r="L30" s="105"/>
      <c r="M30" s="105"/>
      <c r="N30" s="105"/>
      <c r="O30" s="105"/>
      <c r="P30" s="105"/>
    </row>
    <row r="31" spans="2:16" x14ac:dyDescent="0.2">
      <c r="B31" s="24" t="s">
        <v>116</v>
      </c>
      <c r="C31" s="83">
        <f>'LEASE LENGTH INPUT OUTPUT SHEET'!C30</f>
        <v>10000</v>
      </c>
      <c r="D31" s="40">
        <f>IF(D13&lt;D11,D13,D11)</f>
        <v>2400</v>
      </c>
      <c r="E31" s="79">
        <f>C31*D31</f>
        <v>24000000</v>
      </c>
      <c r="F31" s="50" t="s">
        <v>98</v>
      </c>
      <c r="G31" s="78"/>
      <c r="I31" s="78"/>
      <c r="J31" s="109"/>
      <c r="K31" s="109"/>
      <c r="L31" s="109"/>
      <c r="M31" s="105"/>
      <c r="N31" s="105"/>
      <c r="O31" s="105"/>
      <c r="P31" s="105"/>
    </row>
    <row r="32" spans="2:16" x14ac:dyDescent="0.2">
      <c r="B32" s="24" t="s">
        <v>101</v>
      </c>
      <c r="C32" s="83">
        <f>'LEASE LENGTH INPUT OUTPUT SHEET'!C31</f>
        <v>150000</v>
      </c>
      <c r="D32" s="40"/>
      <c r="E32" s="79">
        <f>D17*C32</f>
        <v>1200000</v>
      </c>
      <c r="F32" s="78"/>
      <c r="G32" s="78"/>
      <c r="I32" s="78"/>
      <c r="J32" s="109"/>
      <c r="K32" s="109"/>
      <c r="L32" s="109"/>
      <c r="M32" s="105"/>
      <c r="N32" s="105"/>
      <c r="O32" s="105"/>
      <c r="P32" s="105"/>
    </row>
    <row r="33" spans="2:16" x14ac:dyDescent="0.2">
      <c r="B33" s="81" t="s">
        <v>102</v>
      </c>
      <c r="C33" s="83">
        <f>'LEASE LENGTH INPUT OUTPUT SHEET'!C32</f>
        <v>300000</v>
      </c>
      <c r="D33" s="40"/>
      <c r="E33" s="79">
        <f>D18*C33</f>
        <v>23700000</v>
      </c>
      <c r="F33" s="78"/>
      <c r="G33" s="78"/>
      <c r="H33" s="78"/>
      <c r="I33" s="78"/>
      <c r="J33" s="109"/>
      <c r="K33" s="109"/>
      <c r="L33" s="109"/>
      <c r="M33" s="105"/>
      <c r="N33" s="105"/>
      <c r="O33" s="105"/>
      <c r="P33" s="105"/>
    </row>
    <row r="34" spans="2:16" x14ac:dyDescent="0.2">
      <c r="B34" s="81" t="s">
        <v>37</v>
      </c>
      <c r="C34" s="85"/>
      <c r="D34" s="40"/>
      <c r="E34" s="79">
        <f>SUM(E31:E33)</f>
        <v>48900000</v>
      </c>
      <c r="F34" s="78"/>
      <c r="G34" s="78"/>
      <c r="H34" s="78"/>
      <c r="I34" s="78"/>
      <c r="J34" s="109"/>
      <c r="K34" s="109"/>
      <c r="L34" s="109"/>
      <c r="M34" s="105"/>
      <c r="N34" s="105"/>
      <c r="O34" s="105"/>
      <c r="P34" s="105"/>
    </row>
    <row r="35" spans="2:16" x14ac:dyDescent="0.2">
      <c r="B35" s="24" t="s">
        <v>38</v>
      </c>
      <c r="C35" s="78"/>
      <c r="D35" s="78"/>
      <c r="E35" s="79">
        <f>E34+E25</f>
        <v>56400000</v>
      </c>
      <c r="F35" s="78"/>
      <c r="G35" s="78"/>
      <c r="I35" s="78"/>
      <c r="J35" s="109"/>
      <c r="K35" s="109"/>
      <c r="L35" s="109"/>
      <c r="M35" s="105"/>
      <c r="N35" s="105"/>
      <c r="O35" s="105"/>
      <c r="P35" s="105"/>
    </row>
    <row r="36" spans="2:16" x14ac:dyDescent="0.2">
      <c r="B36" s="24" t="s">
        <v>34</v>
      </c>
      <c r="C36" s="83">
        <f>'LEASE LENGTH INPUT OUTPUT SHEET'!C33</f>
        <v>250000</v>
      </c>
      <c r="J36" s="105"/>
      <c r="K36" s="105"/>
      <c r="L36" s="105"/>
      <c r="M36" s="105"/>
      <c r="N36" s="105"/>
      <c r="O36" s="105"/>
      <c r="P36" s="105"/>
    </row>
    <row r="37" spans="2:16" x14ac:dyDescent="0.2">
      <c r="B37" s="24" t="s">
        <v>117</v>
      </c>
      <c r="C37" s="86">
        <f>'LEASE LENGTH INPUT OUTPUT SHEET'!C34</f>
        <v>0.06</v>
      </c>
      <c r="D37" s="87"/>
      <c r="F37" s="39"/>
      <c r="J37" s="105"/>
      <c r="K37" s="105"/>
      <c r="L37" s="105"/>
      <c r="M37" s="105"/>
      <c r="N37" s="105"/>
      <c r="O37" s="105"/>
      <c r="P37" s="105"/>
    </row>
    <row r="38" spans="2:16" x14ac:dyDescent="0.2">
      <c r="C38" s="88"/>
      <c r="F38" s="39"/>
      <c r="J38" s="105"/>
      <c r="K38" s="105"/>
      <c r="L38" s="105"/>
      <c r="M38" s="105"/>
      <c r="N38" s="105"/>
      <c r="O38" s="105"/>
      <c r="P38" s="105"/>
    </row>
    <row r="39" spans="2:16" x14ac:dyDescent="0.2">
      <c r="B39" s="12" t="s">
        <v>96</v>
      </c>
      <c r="E39" s="89"/>
      <c r="J39" s="105"/>
      <c r="K39" s="105"/>
      <c r="L39" s="105"/>
      <c r="M39" s="105"/>
      <c r="N39" s="105"/>
      <c r="O39" s="105"/>
      <c r="P39" s="105"/>
    </row>
    <row r="40" spans="2:16" x14ac:dyDescent="0.2">
      <c r="B40" s="24" t="s">
        <v>4</v>
      </c>
      <c r="C40" s="52">
        <f>'LEASE LENGTH INPUT OUTPUT SHEET'!C37</f>
        <v>0.9</v>
      </c>
      <c r="E40" s="40">
        <f>C40*D31</f>
        <v>2160</v>
      </c>
      <c r="J40" s="105"/>
      <c r="K40" s="105"/>
      <c r="L40" s="105"/>
      <c r="M40" s="105"/>
      <c r="N40" s="105"/>
      <c r="O40" s="105"/>
      <c r="P40" s="105"/>
    </row>
    <row r="41" spans="2:16" x14ac:dyDescent="0.2">
      <c r="B41" s="24" t="s">
        <v>119</v>
      </c>
      <c r="C41" s="83">
        <f>'LEASE LENGTH INPUT OUTPUT SHEET'!C38</f>
        <v>200</v>
      </c>
      <c r="D41" s="40"/>
      <c r="E41" s="79">
        <f>(C41*$E$40*12)*((1+C42)^(C55/12))</f>
        <v>5527364.7229872309</v>
      </c>
      <c r="J41" s="105"/>
      <c r="K41" s="105"/>
      <c r="L41" s="105"/>
      <c r="M41" s="105"/>
      <c r="N41" s="105"/>
      <c r="O41" s="105"/>
      <c r="P41" s="105"/>
    </row>
    <row r="42" spans="2:16" x14ac:dyDescent="0.2">
      <c r="B42" s="24" t="s">
        <v>126</v>
      </c>
      <c r="C42" s="52">
        <f>'LEASE LENGTH INPUT OUTPUT SHEET'!C39</f>
        <v>0.08</v>
      </c>
      <c r="D42" s="40"/>
      <c r="G42" s="39"/>
      <c r="J42" s="105"/>
      <c r="K42" s="105"/>
      <c r="L42" s="105"/>
      <c r="M42" s="105"/>
      <c r="N42" s="105"/>
      <c r="O42" s="105"/>
      <c r="P42" s="105"/>
    </row>
    <row r="43" spans="2:16" x14ac:dyDescent="0.2">
      <c r="B43" s="24" t="s">
        <v>120</v>
      </c>
      <c r="C43" s="83">
        <f>'LEASE LENGTH INPUT OUTPUT SHEET'!C40</f>
        <v>800</v>
      </c>
      <c r="E43" s="79">
        <f>(C43*C17*12)*((1+C45)^(C55/12))</f>
        <v>81886.884784996015</v>
      </c>
      <c r="I43" s="29"/>
      <c r="J43" s="140"/>
      <c r="K43" s="105"/>
      <c r="L43" s="105"/>
      <c r="M43" s="105"/>
      <c r="N43" s="105"/>
      <c r="O43" s="105"/>
      <c r="P43" s="105"/>
    </row>
    <row r="44" spans="2:16" x14ac:dyDescent="0.2">
      <c r="B44" s="24" t="s">
        <v>121</v>
      </c>
      <c r="C44" s="83">
        <f>'LEASE LENGTH INPUT OUTPUT SHEET'!C41</f>
        <v>1300</v>
      </c>
      <c r="E44" s="79">
        <f>(C44*D18*12)*((1+C45)^(C55/12))</f>
        <v>1314028.6042842329</v>
      </c>
      <c r="F44" s="73"/>
      <c r="J44" s="159" t="s">
        <v>142</v>
      </c>
      <c r="K44" s="159"/>
      <c r="L44" s="159"/>
      <c r="M44" s="105"/>
      <c r="N44" s="157"/>
      <c r="O44" s="157"/>
      <c r="P44" s="157"/>
    </row>
    <row r="45" spans="2:16" x14ac:dyDescent="0.2">
      <c r="B45" s="24" t="s">
        <v>122</v>
      </c>
      <c r="C45" s="52">
        <f>'LEASE LENGTH INPUT OUTPUT SHEET'!C42</f>
        <v>0.08</v>
      </c>
      <c r="E45" s="79"/>
      <c r="G45" s="39"/>
      <c r="H45" s="29"/>
      <c r="I45" s="29"/>
      <c r="J45" s="74" t="s">
        <v>140</v>
      </c>
      <c r="K45" s="74"/>
      <c r="L45" s="138">
        <f>C89-C100</f>
        <v>-7.1853224007509819E-2</v>
      </c>
      <c r="M45" s="105"/>
      <c r="N45" s="74"/>
      <c r="O45" s="74"/>
      <c r="P45" s="138"/>
    </row>
    <row r="46" spans="2:16" x14ac:dyDescent="0.2">
      <c r="B46" s="24" t="s">
        <v>18</v>
      </c>
      <c r="C46" s="86">
        <f>'LEASE LENGTH INPUT OUTPUT SHEET'!C43</f>
        <v>0.1</v>
      </c>
      <c r="D46" s="39"/>
      <c r="E46" s="79"/>
      <c r="G46" s="39"/>
      <c r="H46" s="29"/>
      <c r="I46" s="29"/>
      <c r="J46" s="74" t="s">
        <v>141</v>
      </c>
      <c r="K46" s="74"/>
      <c r="L46" s="138">
        <f>C90-C100</f>
        <v>-0.11836315951915988</v>
      </c>
      <c r="M46" s="105"/>
      <c r="N46" s="74"/>
      <c r="O46" s="74"/>
      <c r="P46" s="138"/>
    </row>
    <row r="47" spans="2:16" x14ac:dyDescent="0.2">
      <c r="C47" s="83"/>
      <c r="E47" s="79"/>
      <c r="G47" s="39"/>
      <c r="H47" s="29"/>
      <c r="I47" s="29"/>
      <c r="J47" s="105" t="s">
        <v>143</v>
      </c>
      <c r="K47" s="105"/>
      <c r="L47" s="139">
        <f>C87-C99</f>
        <v>-10802798.955625219</v>
      </c>
      <c r="M47" s="105"/>
      <c r="N47" s="105"/>
      <c r="O47" s="105"/>
      <c r="P47" s="139"/>
    </row>
    <row r="48" spans="2:16" x14ac:dyDescent="0.2">
      <c r="B48" s="24" t="s">
        <v>118</v>
      </c>
      <c r="C48" s="83">
        <f>'LEASE LENGTH INPUT OUTPUT SHEET'!C46</f>
        <v>40</v>
      </c>
      <c r="D48" s="40"/>
      <c r="E48" s="79">
        <f>(C48*$E$40*12*-1)*((1+C49)^(C55/12))</f>
        <v>-1105472.9445974461</v>
      </c>
      <c r="G48" s="39"/>
      <c r="H48" s="29"/>
      <c r="I48" s="29"/>
      <c r="J48" s="105" t="s">
        <v>144</v>
      </c>
      <c r="K48" s="105"/>
      <c r="L48" s="139">
        <f>C88-C99</f>
        <v>-20917372.694193669</v>
      </c>
      <c r="M48" s="105"/>
      <c r="N48" s="105"/>
      <c r="O48" s="105"/>
      <c r="P48" s="139"/>
    </row>
    <row r="49" spans="2:17" x14ac:dyDescent="0.2">
      <c r="B49" s="24" t="s">
        <v>149</v>
      </c>
      <c r="C49" s="52">
        <f>'LEASE LENGTH INPUT OUTPUT SHEET'!C47</f>
        <v>0.08</v>
      </c>
      <c r="D49" s="40"/>
      <c r="E49" s="79"/>
      <c r="G49" s="39"/>
      <c r="H49" s="29"/>
      <c r="I49" s="29"/>
      <c r="J49" s="141"/>
      <c r="K49" s="105"/>
      <c r="L49" s="105"/>
      <c r="M49" s="105"/>
      <c r="N49" s="105"/>
      <c r="O49" s="105"/>
      <c r="P49" s="105"/>
    </row>
    <row r="50" spans="2:17" x14ac:dyDescent="0.2">
      <c r="B50" s="24" t="s">
        <v>6</v>
      </c>
      <c r="C50" s="52">
        <f>'LEASE LENGTH INPUT OUTPUT SHEET'!C43</f>
        <v>0.1</v>
      </c>
      <c r="D50" s="78"/>
      <c r="E50" s="79">
        <f>E41*C50*-1</f>
        <v>-552736.47229872306</v>
      </c>
      <c r="J50" s="105"/>
      <c r="K50" s="105"/>
      <c r="L50" s="105"/>
      <c r="M50" s="105"/>
      <c r="N50" s="105"/>
      <c r="O50" s="105"/>
      <c r="P50" s="105"/>
    </row>
    <row r="51" spans="2:17" x14ac:dyDescent="0.2">
      <c r="C51" s="38"/>
      <c r="D51" s="78"/>
      <c r="E51" s="79"/>
      <c r="J51" s="105"/>
      <c r="K51" s="105"/>
      <c r="L51" s="105"/>
      <c r="M51" s="105"/>
      <c r="N51" s="105"/>
      <c r="O51" s="105"/>
      <c r="P51" s="105"/>
    </row>
    <row r="52" spans="2:17" x14ac:dyDescent="0.2">
      <c r="B52" s="12" t="s">
        <v>97</v>
      </c>
      <c r="J52" s="105"/>
      <c r="K52" s="105"/>
      <c r="L52" s="105"/>
      <c r="M52" s="105"/>
      <c r="N52" s="105"/>
      <c r="O52" s="105"/>
      <c r="P52" s="105"/>
    </row>
    <row r="53" spans="2:17" x14ac:dyDescent="0.2">
      <c r="B53" s="24" t="s">
        <v>9</v>
      </c>
      <c r="C53" s="52">
        <f>'LEASE LENGTH INPUT OUTPUT SHEET'!C51</f>
        <v>0.7</v>
      </c>
      <c r="D53" s="79">
        <f>$E$34*C53</f>
        <v>34230000</v>
      </c>
      <c r="J53" s="105"/>
      <c r="K53" s="105"/>
      <c r="L53" s="105"/>
      <c r="M53" s="105"/>
      <c r="N53" s="105"/>
      <c r="O53" s="105"/>
      <c r="P53" s="105"/>
    </row>
    <row r="54" spans="2:17" x14ac:dyDescent="0.2">
      <c r="B54" s="24" t="s">
        <v>10</v>
      </c>
      <c r="C54" s="90">
        <f>1-C53</f>
        <v>0.30000000000000004</v>
      </c>
      <c r="D54" s="79">
        <f>$E$34*C54</f>
        <v>14670000.000000002</v>
      </c>
      <c r="J54" s="105"/>
      <c r="K54" s="105"/>
      <c r="L54" s="105"/>
      <c r="M54" s="105"/>
      <c r="N54" s="105"/>
      <c r="O54" s="105"/>
      <c r="P54" s="105"/>
    </row>
    <row r="55" spans="2:17" x14ac:dyDescent="0.2">
      <c r="B55" s="24" t="s">
        <v>124</v>
      </c>
      <c r="C55" s="82">
        <f>'LEASE LENGTH INPUT OUTPUT SHEET'!C52</f>
        <v>10</v>
      </c>
      <c r="E55" s="24" t="s">
        <v>11</v>
      </c>
      <c r="F55" s="24" t="s">
        <v>12</v>
      </c>
      <c r="G55" s="24" t="s">
        <v>16</v>
      </c>
      <c r="J55" s="105"/>
      <c r="K55" s="105"/>
      <c r="L55" s="105"/>
      <c r="M55" s="105"/>
      <c r="N55" s="105"/>
      <c r="O55" s="105"/>
      <c r="P55" s="105"/>
    </row>
    <row r="56" spans="2:17" x14ac:dyDescent="0.2">
      <c r="B56" s="7">
        <v>0.25</v>
      </c>
      <c r="C56" s="78">
        <f>$C$55/3</f>
        <v>3.3333333333333335</v>
      </c>
      <c r="D56" s="73">
        <f>$E$34*B56</f>
        <v>12225000</v>
      </c>
      <c r="E56" s="73">
        <f>D54-D56</f>
        <v>2445000.0000000019</v>
      </c>
      <c r="F56" s="73">
        <f>IF(E56&gt;0,0,E56)</f>
        <v>0</v>
      </c>
      <c r="G56" s="73">
        <f>FV($C$60/12,C56,,-F56)</f>
        <v>0</v>
      </c>
      <c r="J56" s="105"/>
      <c r="K56" s="105"/>
      <c r="L56" s="105"/>
      <c r="M56" s="105"/>
      <c r="N56" s="105"/>
      <c r="O56" s="105"/>
      <c r="P56" s="105"/>
    </row>
    <row r="57" spans="2:17" x14ac:dyDescent="0.2">
      <c r="B57" s="7">
        <v>0.5</v>
      </c>
      <c r="C57" s="78">
        <f t="shared" ref="C57:C58" si="0">$C$55/3</f>
        <v>3.3333333333333335</v>
      </c>
      <c r="D57" s="73">
        <f t="shared" ref="D57:D58" si="1">$E$34*B57</f>
        <v>24450000</v>
      </c>
      <c r="E57" s="73">
        <f>IF(E56&gt;0,E56-D57,-D57)</f>
        <v>-22005000</v>
      </c>
      <c r="F57" s="73">
        <f>IF(E57&gt;0,0,E57+F56)</f>
        <v>-22005000</v>
      </c>
      <c r="G57" s="73">
        <f>FV($C$60/12,C57,,-F57)+FV($C$60/12,C57,,-G56)</f>
        <v>-22684594.994785532</v>
      </c>
      <c r="J57" s="105"/>
      <c r="K57" s="105"/>
      <c r="L57" s="105"/>
      <c r="M57" s="105"/>
      <c r="N57" s="105"/>
      <c r="O57" s="105"/>
      <c r="P57" s="105"/>
    </row>
    <row r="58" spans="2:17" x14ac:dyDescent="0.2">
      <c r="B58" s="7">
        <v>0.25</v>
      </c>
      <c r="C58" s="78">
        <f t="shared" si="0"/>
        <v>3.3333333333333335</v>
      </c>
      <c r="D58" s="73">
        <f t="shared" si="1"/>
        <v>12225000</v>
      </c>
      <c r="E58" s="73">
        <f>IF(E57&gt;0,E57-D58,-D58)</f>
        <v>-12225000</v>
      </c>
      <c r="F58" s="73">
        <f>IF(E58&gt;0,0,E58+F57)</f>
        <v>-34230000</v>
      </c>
      <c r="G58" s="73">
        <f>FV($C$60/12,C58,,-E58)+FV($C$60/12,C58,,-G57)</f>
        <v>-35987731.146953061</v>
      </c>
      <c r="J58" s="105"/>
      <c r="K58" s="105"/>
      <c r="L58" s="105"/>
      <c r="M58" s="105"/>
      <c r="N58" s="105"/>
      <c r="O58" s="105"/>
      <c r="P58" s="105"/>
      <c r="Q58" s="73"/>
    </row>
    <row r="59" spans="2:17" x14ac:dyDescent="0.2">
      <c r="F59" s="73"/>
      <c r="J59" s="105"/>
      <c r="K59" s="105"/>
      <c r="L59" s="105"/>
      <c r="M59" s="105"/>
      <c r="N59" s="105"/>
      <c r="O59" s="105"/>
      <c r="P59" s="105"/>
      <c r="Q59" s="73"/>
    </row>
    <row r="60" spans="2:17" x14ac:dyDescent="0.2">
      <c r="B60" s="24" t="s">
        <v>13</v>
      </c>
      <c r="C60" s="59">
        <f>'LEASE LENGTH INPUT OUTPUT SHEET'!C54</f>
        <v>0.11</v>
      </c>
      <c r="J60" s="105"/>
      <c r="K60" s="105"/>
      <c r="L60" s="105"/>
      <c r="M60" s="105"/>
      <c r="N60" s="105"/>
      <c r="O60" s="105"/>
      <c r="P60" s="105"/>
      <c r="Q60" s="73"/>
    </row>
    <row r="61" spans="2:17" x14ac:dyDescent="0.2">
      <c r="B61" s="24" t="s">
        <v>14</v>
      </c>
      <c r="C61" s="59">
        <f>'LEASE LENGTH INPUT OUTPUT SHEET'!C55</f>
        <v>0.1</v>
      </c>
      <c r="J61" s="105"/>
      <c r="K61" s="105"/>
      <c r="L61" s="105"/>
      <c r="M61" s="105"/>
      <c r="N61" s="105"/>
      <c r="O61" s="105"/>
      <c r="P61" s="105"/>
      <c r="Q61" s="73"/>
    </row>
    <row r="62" spans="2:17" x14ac:dyDescent="0.2">
      <c r="B62" s="24" t="s">
        <v>20</v>
      </c>
      <c r="C62" s="76">
        <f>'LEASE LENGTH INPUT OUTPUT SHEET'!C56</f>
        <v>10</v>
      </c>
      <c r="D62" s="48" t="s">
        <v>150</v>
      </c>
      <c r="F62" s="48" t="s">
        <v>87</v>
      </c>
      <c r="J62" s="105"/>
      <c r="K62" s="105"/>
      <c r="L62" s="105"/>
      <c r="M62" s="105"/>
      <c r="N62" s="105"/>
      <c r="O62" s="105"/>
      <c r="P62" s="105"/>
      <c r="Q62" s="73"/>
    </row>
    <row r="63" spans="2:17" x14ac:dyDescent="0.2">
      <c r="B63" s="24" t="s">
        <v>25</v>
      </c>
      <c r="C63" s="60">
        <f>'LEASE LENGTH INPUT OUTPUT SHEET'!C57</f>
        <v>0.28000000000000003</v>
      </c>
      <c r="J63" s="105"/>
      <c r="K63" s="105"/>
      <c r="L63" s="105"/>
      <c r="M63" s="105"/>
      <c r="N63" s="105"/>
      <c r="O63" s="105"/>
      <c r="P63" s="105"/>
    </row>
    <row r="64" spans="2:17" x14ac:dyDescent="0.2">
      <c r="B64" s="24" t="s">
        <v>27</v>
      </c>
      <c r="C64" s="61">
        <v>0.09</v>
      </c>
      <c r="Q64" s="73"/>
    </row>
    <row r="65" spans="2:103" x14ac:dyDescent="0.2">
      <c r="B65" s="24" t="s">
        <v>28</v>
      </c>
      <c r="C65" s="61">
        <f>C64+1%</f>
        <v>9.9999999999999992E-2</v>
      </c>
      <c r="F65" s="48" t="s">
        <v>35</v>
      </c>
      <c r="Q65" s="15"/>
    </row>
    <row r="66" spans="2:103" x14ac:dyDescent="0.2">
      <c r="B66" s="24" t="s">
        <v>127</v>
      </c>
      <c r="C66" s="59">
        <v>0.14000000000000001</v>
      </c>
      <c r="Q66" s="15"/>
    </row>
    <row r="67" spans="2:103" x14ac:dyDescent="0.2">
      <c r="B67" s="24" t="s">
        <v>128</v>
      </c>
      <c r="C67" s="59">
        <v>0.14000000000000001</v>
      </c>
      <c r="Q67" s="15"/>
    </row>
    <row r="68" spans="2:103" x14ac:dyDescent="0.2">
      <c r="B68" s="24" t="s">
        <v>30</v>
      </c>
      <c r="C68" s="91">
        <f>'LEASE LENGTH INPUT OUTPUT SHEET'!C11</f>
        <v>20</v>
      </c>
      <c r="L68" s="92"/>
    </row>
    <row r="69" spans="2:103" ht="17" thickBot="1" x14ac:dyDescent="0.25">
      <c r="C69" s="93"/>
      <c r="L69" s="92"/>
    </row>
    <row r="70" spans="2:103" ht="17" thickBot="1" x14ac:dyDescent="0.25">
      <c r="B70" s="134" t="s">
        <v>125</v>
      </c>
    </row>
    <row r="71" spans="2:103" x14ac:dyDescent="0.2">
      <c r="B71" s="12" t="s">
        <v>31</v>
      </c>
      <c r="C71" s="14">
        <v>0</v>
      </c>
      <c r="D71" s="14">
        <v>1</v>
      </c>
      <c r="E71" s="14">
        <v>2</v>
      </c>
      <c r="F71" s="14">
        <v>3</v>
      </c>
      <c r="G71" s="14">
        <v>4</v>
      </c>
      <c r="H71" s="14">
        <v>5</v>
      </c>
      <c r="I71" s="14">
        <v>6</v>
      </c>
      <c r="J71" s="14">
        <v>7</v>
      </c>
      <c r="K71" s="14">
        <v>8</v>
      </c>
      <c r="L71" s="14">
        <v>9</v>
      </c>
      <c r="M71" s="14">
        <v>10</v>
      </c>
      <c r="N71" s="14">
        <v>11</v>
      </c>
      <c r="O71" s="14">
        <v>12</v>
      </c>
      <c r="P71" s="14">
        <v>13</v>
      </c>
      <c r="Q71" s="14">
        <v>14</v>
      </c>
      <c r="R71" s="14">
        <v>15</v>
      </c>
      <c r="S71" s="14">
        <v>16</v>
      </c>
      <c r="T71" s="14">
        <v>17</v>
      </c>
      <c r="U71" s="14">
        <v>18</v>
      </c>
      <c r="V71" s="14">
        <v>19</v>
      </c>
      <c r="W71" s="14">
        <v>20</v>
      </c>
      <c r="X71" s="14">
        <v>21</v>
      </c>
      <c r="Y71" s="14">
        <v>22</v>
      </c>
      <c r="Z71" s="14">
        <v>23</v>
      </c>
      <c r="AA71" s="14">
        <v>24</v>
      </c>
      <c r="AB71" s="14">
        <v>25</v>
      </c>
      <c r="AC71" s="14">
        <v>26</v>
      </c>
      <c r="AD71" s="14">
        <v>27</v>
      </c>
      <c r="AE71" s="14">
        <v>28</v>
      </c>
      <c r="AF71" s="14">
        <v>29</v>
      </c>
      <c r="AG71" s="14">
        <v>30</v>
      </c>
      <c r="AH71" s="14">
        <v>31</v>
      </c>
      <c r="AI71" s="14">
        <v>32</v>
      </c>
      <c r="AJ71" s="14">
        <v>33</v>
      </c>
      <c r="AK71" s="14">
        <v>34</v>
      </c>
      <c r="AL71" s="14">
        <v>35</v>
      </c>
      <c r="AM71" s="14">
        <v>36</v>
      </c>
      <c r="AN71" s="14">
        <v>37</v>
      </c>
      <c r="AO71" s="14">
        <v>38</v>
      </c>
      <c r="AP71" s="14">
        <v>39</v>
      </c>
      <c r="AQ71" s="14">
        <v>40</v>
      </c>
      <c r="AR71" s="14">
        <v>41</v>
      </c>
      <c r="AS71" s="14">
        <v>42</v>
      </c>
      <c r="AT71" s="14">
        <v>43</v>
      </c>
      <c r="AU71" s="14">
        <v>44</v>
      </c>
      <c r="AV71" s="14">
        <v>45</v>
      </c>
      <c r="AW71" s="14">
        <v>46</v>
      </c>
      <c r="AX71" s="14">
        <v>47</v>
      </c>
      <c r="AY71" s="14">
        <v>48</v>
      </c>
      <c r="AZ71" s="14">
        <v>49</v>
      </c>
      <c r="BA71" s="14">
        <v>50</v>
      </c>
      <c r="BB71" s="14">
        <v>51</v>
      </c>
      <c r="BC71" s="14">
        <v>52</v>
      </c>
      <c r="BD71" s="14">
        <v>53</v>
      </c>
      <c r="BE71" s="14">
        <v>54</v>
      </c>
      <c r="BF71" s="14">
        <v>55</v>
      </c>
      <c r="BG71" s="14">
        <v>56</v>
      </c>
      <c r="BH71" s="14">
        <v>57</v>
      </c>
      <c r="BI71" s="14">
        <v>58</v>
      </c>
      <c r="BJ71" s="14">
        <v>59</v>
      </c>
      <c r="BK71" s="14">
        <v>60</v>
      </c>
      <c r="BL71" s="14">
        <v>61</v>
      </c>
      <c r="BM71" s="14">
        <v>62</v>
      </c>
      <c r="BN71" s="14">
        <v>63</v>
      </c>
      <c r="BO71" s="14">
        <v>64</v>
      </c>
      <c r="BP71" s="14">
        <v>65</v>
      </c>
      <c r="BQ71" s="14">
        <v>66</v>
      </c>
      <c r="BR71" s="14">
        <v>67</v>
      </c>
      <c r="BS71" s="14">
        <v>68</v>
      </c>
      <c r="BT71" s="14">
        <v>69</v>
      </c>
      <c r="BU71" s="14">
        <v>70</v>
      </c>
      <c r="BV71" s="14">
        <v>71</v>
      </c>
      <c r="BW71" s="14">
        <v>72</v>
      </c>
      <c r="BX71" s="14">
        <v>73</v>
      </c>
      <c r="BY71" s="14">
        <v>74</v>
      </c>
      <c r="BZ71" s="14">
        <v>75</v>
      </c>
      <c r="CA71" s="14">
        <v>76</v>
      </c>
      <c r="CB71" s="14">
        <v>77</v>
      </c>
      <c r="CC71" s="14">
        <v>78</v>
      </c>
      <c r="CD71" s="14">
        <v>79</v>
      </c>
      <c r="CE71" s="14">
        <v>80</v>
      </c>
      <c r="CF71" s="14">
        <v>81</v>
      </c>
      <c r="CG71" s="14">
        <v>82</v>
      </c>
      <c r="CH71" s="14">
        <v>83</v>
      </c>
      <c r="CI71" s="14">
        <v>84</v>
      </c>
      <c r="CJ71" s="14">
        <v>85</v>
      </c>
      <c r="CK71" s="14">
        <v>86</v>
      </c>
      <c r="CL71" s="14">
        <v>87</v>
      </c>
      <c r="CM71" s="14">
        <v>88</v>
      </c>
      <c r="CN71" s="14">
        <v>89</v>
      </c>
      <c r="CO71" s="14">
        <v>90</v>
      </c>
      <c r="CP71" s="14">
        <v>91</v>
      </c>
      <c r="CQ71" s="14">
        <v>92</v>
      </c>
      <c r="CR71" s="14">
        <v>93</v>
      </c>
      <c r="CS71" s="14">
        <v>94</v>
      </c>
      <c r="CT71" s="14">
        <v>95</v>
      </c>
      <c r="CU71" s="14">
        <v>96</v>
      </c>
      <c r="CV71" s="14">
        <v>97</v>
      </c>
      <c r="CW71" s="14">
        <v>98</v>
      </c>
      <c r="CX71" s="14">
        <v>99</v>
      </c>
      <c r="CY71" s="14">
        <v>100</v>
      </c>
    </row>
    <row r="72" spans="2:103" x14ac:dyDescent="0.2">
      <c r="B72" s="24" t="s">
        <v>15</v>
      </c>
      <c r="D72" s="73">
        <f>E41</f>
        <v>5527364.7229872309</v>
      </c>
      <c r="E72" s="73">
        <f t="shared" ref="E72:AJ72" si="2">IF(D$71&gt;$C$68,0,FV($C$42,1,,-D72))</f>
        <v>5969553.9008262102</v>
      </c>
      <c r="F72" s="73">
        <f t="shared" si="2"/>
        <v>6447118.212892307</v>
      </c>
      <c r="G72" s="73">
        <f t="shared" si="2"/>
        <v>6962887.669923692</v>
      </c>
      <c r="H72" s="73">
        <f t="shared" si="2"/>
        <v>7519918.6835175883</v>
      </c>
      <c r="I72" s="73">
        <f t="shared" si="2"/>
        <v>8121512.178198996</v>
      </c>
      <c r="J72" s="73">
        <f t="shared" si="2"/>
        <v>8771233.1524549164</v>
      </c>
      <c r="K72" s="73">
        <f t="shared" si="2"/>
        <v>9472931.8046513107</v>
      </c>
      <c r="L72" s="73">
        <f t="shared" si="2"/>
        <v>10230766.349023417</v>
      </c>
      <c r="M72" s="73">
        <f t="shared" si="2"/>
        <v>11049227.65694529</v>
      </c>
      <c r="N72" s="73">
        <f t="shared" si="2"/>
        <v>11933165.869500915</v>
      </c>
      <c r="O72" s="73">
        <f t="shared" si="2"/>
        <v>12887819.139060989</v>
      </c>
      <c r="P72" s="73">
        <f t="shared" si="2"/>
        <v>13918844.67018587</v>
      </c>
      <c r="Q72" s="73">
        <f t="shared" si="2"/>
        <v>15032352.243800741</v>
      </c>
      <c r="R72" s="73">
        <f t="shared" si="2"/>
        <v>16234940.423304802</v>
      </c>
      <c r="S72" s="73">
        <f t="shared" si="2"/>
        <v>17533735.657169186</v>
      </c>
      <c r="T72" s="73">
        <f t="shared" si="2"/>
        <v>18936434.509742722</v>
      </c>
      <c r="U72" s="73">
        <f t="shared" si="2"/>
        <v>20451349.27052214</v>
      </c>
      <c r="V72" s="73">
        <f t="shared" si="2"/>
        <v>22087457.212163914</v>
      </c>
      <c r="W72" s="73">
        <f t="shared" si="2"/>
        <v>23854453.789137028</v>
      </c>
      <c r="X72" s="73">
        <f t="shared" si="2"/>
        <v>25762810.092267994</v>
      </c>
      <c r="Y72" s="73">
        <f t="shared" si="2"/>
        <v>0</v>
      </c>
      <c r="Z72" s="73">
        <f t="shared" si="2"/>
        <v>0</v>
      </c>
      <c r="AA72" s="73">
        <f t="shared" si="2"/>
        <v>0</v>
      </c>
      <c r="AB72" s="73">
        <f t="shared" si="2"/>
        <v>0</v>
      </c>
      <c r="AC72" s="73">
        <f t="shared" si="2"/>
        <v>0</v>
      </c>
      <c r="AD72" s="73">
        <f t="shared" si="2"/>
        <v>0</v>
      </c>
      <c r="AE72" s="73">
        <f t="shared" si="2"/>
        <v>0</v>
      </c>
      <c r="AF72" s="73">
        <f t="shared" si="2"/>
        <v>0</v>
      </c>
      <c r="AG72" s="73">
        <f t="shared" si="2"/>
        <v>0</v>
      </c>
      <c r="AH72" s="73">
        <f t="shared" si="2"/>
        <v>0</v>
      </c>
      <c r="AI72" s="73">
        <f t="shared" si="2"/>
        <v>0</v>
      </c>
      <c r="AJ72" s="73">
        <f t="shared" si="2"/>
        <v>0</v>
      </c>
      <c r="AK72" s="73">
        <f t="shared" ref="AK72:BP72" si="3">IF(AJ$71&gt;$C$68,0,FV($C$42,1,,-AJ72))</f>
        <v>0</v>
      </c>
      <c r="AL72" s="73">
        <f t="shared" si="3"/>
        <v>0</v>
      </c>
      <c r="AM72" s="73">
        <f t="shared" si="3"/>
        <v>0</v>
      </c>
      <c r="AN72" s="73">
        <f t="shared" si="3"/>
        <v>0</v>
      </c>
      <c r="AO72" s="73">
        <f t="shared" si="3"/>
        <v>0</v>
      </c>
      <c r="AP72" s="73">
        <f t="shared" si="3"/>
        <v>0</v>
      </c>
      <c r="AQ72" s="73">
        <f t="shared" si="3"/>
        <v>0</v>
      </c>
      <c r="AR72" s="73">
        <f t="shared" si="3"/>
        <v>0</v>
      </c>
      <c r="AS72" s="73">
        <f t="shared" si="3"/>
        <v>0</v>
      </c>
      <c r="AT72" s="73">
        <f t="shared" si="3"/>
        <v>0</v>
      </c>
      <c r="AU72" s="73">
        <f t="shared" si="3"/>
        <v>0</v>
      </c>
      <c r="AV72" s="73">
        <f t="shared" si="3"/>
        <v>0</v>
      </c>
      <c r="AW72" s="73">
        <f t="shared" si="3"/>
        <v>0</v>
      </c>
      <c r="AX72" s="73">
        <f t="shared" si="3"/>
        <v>0</v>
      </c>
      <c r="AY72" s="73">
        <f t="shared" si="3"/>
        <v>0</v>
      </c>
      <c r="AZ72" s="73">
        <f t="shared" si="3"/>
        <v>0</v>
      </c>
      <c r="BA72" s="73">
        <f t="shared" si="3"/>
        <v>0</v>
      </c>
      <c r="BB72" s="73">
        <f t="shared" si="3"/>
        <v>0</v>
      </c>
      <c r="BC72" s="73">
        <f t="shared" si="3"/>
        <v>0</v>
      </c>
      <c r="BD72" s="73">
        <f t="shared" si="3"/>
        <v>0</v>
      </c>
      <c r="BE72" s="73">
        <f t="shared" si="3"/>
        <v>0</v>
      </c>
      <c r="BF72" s="73">
        <f t="shared" si="3"/>
        <v>0</v>
      </c>
      <c r="BG72" s="73">
        <f t="shared" si="3"/>
        <v>0</v>
      </c>
      <c r="BH72" s="73">
        <f t="shared" si="3"/>
        <v>0</v>
      </c>
      <c r="BI72" s="73">
        <f t="shared" si="3"/>
        <v>0</v>
      </c>
      <c r="BJ72" s="73">
        <f t="shared" si="3"/>
        <v>0</v>
      </c>
      <c r="BK72" s="73">
        <f t="shared" si="3"/>
        <v>0</v>
      </c>
      <c r="BL72" s="73">
        <f t="shared" si="3"/>
        <v>0</v>
      </c>
      <c r="BM72" s="73">
        <f t="shared" si="3"/>
        <v>0</v>
      </c>
      <c r="BN72" s="73">
        <f t="shared" si="3"/>
        <v>0</v>
      </c>
      <c r="BO72" s="73">
        <f t="shared" si="3"/>
        <v>0</v>
      </c>
      <c r="BP72" s="73">
        <f t="shared" si="3"/>
        <v>0</v>
      </c>
      <c r="BQ72" s="73">
        <f t="shared" ref="BQ72:CY72" si="4">IF(BP$71&gt;$C$68,0,FV($C$42,1,,-BP72))</f>
        <v>0</v>
      </c>
      <c r="BR72" s="73">
        <f t="shared" si="4"/>
        <v>0</v>
      </c>
      <c r="BS72" s="73">
        <f t="shared" si="4"/>
        <v>0</v>
      </c>
      <c r="BT72" s="73">
        <f t="shared" si="4"/>
        <v>0</v>
      </c>
      <c r="BU72" s="73">
        <f t="shared" si="4"/>
        <v>0</v>
      </c>
      <c r="BV72" s="73">
        <f t="shared" si="4"/>
        <v>0</v>
      </c>
      <c r="BW72" s="73">
        <f t="shared" si="4"/>
        <v>0</v>
      </c>
      <c r="BX72" s="73">
        <f t="shared" si="4"/>
        <v>0</v>
      </c>
      <c r="BY72" s="73">
        <f t="shared" si="4"/>
        <v>0</v>
      </c>
      <c r="BZ72" s="73">
        <f t="shared" si="4"/>
        <v>0</v>
      </c>
      <c r="CA72" s="73">
        <f t="shared" si="4"/>
        <v>0</v>
      </c>
      <c r="CB72" s="73">
        <f t="shared" si="4"/>
        <v>0</v>
      </c>
      <c r="CC72" s="73">
        <f t="shared" si="4"/>
        <v>0</v>
      </c>
      <c r="CD72" s="73">
        <f t="shared" si="4"/>
        <v>0</v>
      </c>
      <c r="CE72" s="73">
        <f t="shared" si="4"/>
        <v>0</v>
      </c>
      <c r="CF72" s="73">
        <f t="shared" si="4"/>
        <v>0</v>
      </c>
      <c r="CG72" s="73">
        <f t="shared" si="4"/>
        <v>0</v>
      </c>
      <c r="CH72" s="73">
        <f t="shared" si="4"/>
        <v>0</v>
      </c>
      <c r="CI72" s="73">
        <f t="shared" si="4"/>
        <v>0</v>
      </c>
      <c r="CJ72" s="73">
        <f t="shared" si="4"/>
        <v>0</v>
      </c>
      <c r="CK72" s="73">
        <f t="shared" si="4"/>
        <v>0</v>
      </c>
      <c r="CL72" s="73">
        <f t="shared" si="4"/>
        <v>0</v>
      </c>
      <c r="CM72" s="73">
        <f t="shared" si="4"/>
        <v>0</v>
      </c>
      <c r="CN72" s="73">
        <f t="shared" si="4"/>
        <v>0</v>
      </c>
      <c r="CO72" s="73">
        <f t="shared" si="4"/>
        <v>0</v>
      </c>
      <c r="CP72" s="73">
        <f t="shared" si="4"/>
        <v>0</v>
      </c>
      <c r="CQ72" s="73">
        <f t="shared" si="4"/>
        <v>0</v>
      </c>
      <c r="CR72" s="73">
        <f t="shared" si="4"/>
        <v>0</v>
      </c>
      <c r="CS72" s="73">
        <f t="shared" si="4"/>
        <v>0</v>
      </c>
      <c r="CT72" s="73">
        <f t="shared" si="4"/>
        <v>0</v>
      </c>
      <c r="CU72" s="73">
        <f t="shared" si="4"/>
        <v>0</v>
      </c>
      <c r="CV72" s="73">
        <f t="shared" si="4"/>
        <v>0</v>
      </c>
      <c r="CW72" s="73">
        <f t="shared" si="4"/>
        <v>0</v>
      </c>
      <c r="CX72" s="73">
        <f t="shared" si="4"/>
        <v>0</v>
      </c>
      <c r="CY72" s="73">
        <f t="shared" si="4"/>
        <v>0</v>
      </c>
    </row>
    <row r="73" spans="2:103" x14ac:dyDescent="0.2">
      <c r="B73" s="24" t="s">
        <v>5</v>
      </c>
      <c r="D73" s="73">
        <f>E48</f>
        <v>-1105472.9445974461</v>
      </c>
      <c r="E73" s="73">
        <f t="shared" ref="E73:AJ73" si="5">IF(D$71&gt;$C$68,0,FV($C$42,1,,-D73))</f>
        <v>-1193910.7801652418</v>
      </c>
      <c r="F73" s="73">
        <f t="shared" si="5"/>
        <v>-1289423.6425784612</v>
      </c>
      <c r="G73" s="73">
        <f t="shared" si="5"/>
        <v>-1392577.5339847382</v>
      </c>
      <c r="H73" s="73">
        <f t="shared" si="5"/>
        <v>-1503983.7367035174</v>
      </c>
      <c r="I73" s="73">
        <f t="shared" si="5"/>
        <v>-1624302.4356397989</v>
      </c>
      <c r="J73" s="73">
        <f t="shared" si="5"/>
        <v>-1754246.6304909829</v>
      </c>
      <c r="K73" s="73">
        <f t="shared" si="5"/>
        <v>-1894586.3609302617</v>
      </c>
      <c r="L73" s="73">
        <f t="shared" si="5"/>
        <v>-2046153.2698046828</v>
      </c>
      <c r="M73" s="73">
        <f t="shared" si="5"/>
        <v>-2209845.5313890576</v>
      </c>
      <c r="N73" s="73">
        <f t="shared" si="5"/>
        <v>-2386633.1739001824</v>
      </c>
      <c r="O73" s="73">
        <f t="shared" si="5"/>
        <v>-2577563.8278121972</v>
      </c>
      <c r="P73" s="73">
        <f t="shared" si="5"/>
        <v>-2783768.9340371732</v>
      </c>
      <c r="Q73" s="73">
        <f t="shared" si="5"/>
        <v>-3006470.4487601472</v>
      </c>
      <c r="R73" s="73">
        <f t="shared" si="5"/>
        <v>-3246988.084660959</v>
      </c>
      <c r="S73" s="73">
        <f t="shared" si="5"/>
        <v>-3506747.1314338357</v>
      </c>
      <c r="T73" s="73">
        <f t="shared" si="5"/>
        <v>-3787286.9019485428</v>
      </c>
      <c r="U73" s="73">
        <f t="shared" si="5"/>
        <v>-4090269.8541044267</v>
      </c>
      <c r="V73" s="73">
        <f t="shared" si="5"/>
        <v>-4417491.4424327808</v>
      </c>
      <c r="W73" s="73">
        <f t="shared" si="5"/>
        <v>-4770890.757827404</v>
      </c>
      <c r="X73" s="73">
        <f t="shared" si="5"/>
        <v>-5152562.0184535962</v>
      </c>
      <c r="Y73" s="73">
        <f t="shared" si="5"/>
        <v>0</v>
      </c>
      <c r="Z73" s="73">
        <f t="shared" si="5"/>
        <v>0</v>
      </c>
      <c r="AA73" s="73">
        <f t="shared" si="5"/>
        <v>0</v>
      </c>
      <c r="AB73" s="73">
        <f t="shared" si="5"/>
        <v>0</v>
      </c>
      <c r="AC73" s="73">
        <f t="shared" si="5"/>
        <v>0</v>
      </c>
      <c r="AD73" s="73">
        <f t="shared" si="5"/>
        <v>0</v>
      </c>
      <c r="AE73" s="73">
        <f t="shared" si="5"/>
        <v>0</v>
      </c>
      <c r="AF73" s="73">
        <f t="shared" si="5"/>
        <v>0</v>
      </c>
      <c r="AG73" s="73">
        <f t="shared" si="5"/>
        <v>0</v>
      </c>
      <c r="AH73" s="73">
        <f t="shared" si="5"/>
        <v>0</v>
      </c>
      <c r="AI73" s="73">
        <f t="shared" si="5"/>
        <v>0</v>
      </c>
      <c r="AJ73" s="73">
        <f t="shared" si="5"/>
        <v>0</v>
      </c>
      <c r="AK73" s="73">
        <f t="shared" ref="AK73:BP73" si="6">IF(AJ$71&gt;$C$68,0,FV($C$42,1,,-AJ73))</f>
        <v>0</v>
      </c>
      <c r="AL73" s="73">
        <f t="shared" si="6"/>
        <v>0</v>
      </c>
      <c r="AM73" s="73">
        <f t="shared" si="6"/>
        <v>0</v>
      </c>
      <c r="AN73" s="73">
        <f t="shared" si="6"/>
        <v>0</v>
      </c>
      <c r="AO73" s="73">
        <f t="shared" si="6"/>
        <v>0</v>
      </c>
      <c r="AP73" s="73">
        <f t="shared" si="6"/>
        <v>0</v>
      </c>
      <c r="AQ73" s="73">
        <f t="shared" si="6"/>
        <v>0</v>
      </c>
      <c r="AR73" s="73">
        <f t="shared" si="6"/>
        <v>0</v>
      </c>
      <c r="AS73" s="73">
        <f t="shared" si="6"/>
        <v>0</v>
      </c>
      <c r="AT73" s="73">
        <f t="shared" si="6"/>
        <v>0</v>
      </c>
      <c r="AU73" s="73">
        <f t="shared" si="6"/>
        <v>0</v>
      </c>
      <c r="AV73" s="73">
        <f t="shared" si="6"/>
        <v>0</v>
      </c>
      <c r="AW73" s="73">
        <f t="shared" si="6"/>
        <v>0</v>
      </c>
      <c r="AX73" s="73">
        <f t="shared" si="6"/>
        <v>0</v>
      </c>
      <c r="AY73" s="73">
        <f t="shared" si="6"/>
        <v>0</v>
      </c>
      <c r="AZ73" s="73">
        <f t="shared" si="6"/>
        <v>0</v>
      </c>
      <c r="BA73" s="73">
        <f t="shared" si="6"/>
        <v>0</v>
      </c>
      <c r="BB73" s="73">
        <f t="shared" si="6"/>
        <v>0</v>
      </c>
      <c r="BC73" s="73">
        <f t="shared" si="6"/>
        <v>0</v>
      </c>
      <c r="BD73" s="73">
        <f t="shared" si="6"/>
        <v>0</v>
      </c>
      <c r="BE73" s="73">
        <f t="shared" si="6"/>
        <v>0</v>
      </c>
      <c r="BF73" s="73">
        <f t="shared" si="6"/>
        <v>0</v>
      </c>
      <c r="BG73" s="73">
        <f t="shared" si="6"/>
        <v>0</v>
      </c>
      <c r="BH73" s="73">
        <f t="shared" si="6"/>
        <v>0</v>
      </c>
      <c r="BI73" s="73">
        <f t="shared" si="6"/>
        <v>0</v>
      </c>
      <c r="BJ73" s="73">
        <f t="shared" si="6"/>
        <v>0</v>
      </c>
      <c r="BK73" s="73">
        <f t="shared" si="6"/>
        <v>0</v>
      </c>
      <c r="BL73" s="73">
        <f t="shared" si="6"/>
        <v>0</v>
      </c>
      <c r="BM73" s="73">
        <f t="shared" si="6"/>
        <v>0</v>
      </c>
      <c r="BN73" s="73">
        <f t="shared" si="6"/>
        <v>0</v>
      </c>
      <c r="BO73" s="73">
        <f t="shared" si="6"/>
        <v>0</v>
      </c>
      <c r="BP73" s="73">
        <f t="shared" si="6"/>
        <v>0</v>
      </c>
      <c r="BQ73" s="73">
        <f t="shared" ref="BQ73:CY73" si="7">IF(BP$71&gt;$C$68,0,FV($C$42,1,,-BP73))</f>
        <v>0</v>
      </c>
      <c r="BR73" s="73">
        <f t="shared" si="7"/>
        <v>0</v>
      </c>
      <c r="BS73" s="73">
        <f t="shared" si="7"/>
        <v>0</v>
      </c>
      <c r="BT73" s="73">
        <f t="shared" si="7"/>
        <v>0</v>
      </c>
      <c r="BU73" s="73">
        <f t="shared" si="7"/>
        <v>0</v>
      </c>
      <c r="BV73" s="73">
        <f t="shared" si="7"/>
        <v>0</v>
      </c>
      <c r="BW73" s="73">
        <f t="shared" si="7"/>
        <v>0</v>
      </c>
      <c r="BX73" s="73">
        <f t="shared" si="7"/>
        <v>0</v>
      </c>
      <c r="BY73" s="73">
        <f t="shared" si="7"/>
        <v>0</v>
      </c>
      <c r="BZ73" s="73">
        <f t="shared" si="7"/>
        <v>0</v>
      </c>
      <c r="CA73" s="73">
        <f t="shared" si="7"/>
        <v>0</v>
      </c>
      <c r="CB73" s="73">
        <f t="shared" si="7"/>
        <v>0</v>
      </c>
      <c r="CC73" s="73">
        <f t="shared" si="7"/>
        <v>0</v>
      </c>
      <c r="CD73" s="73">
        <f t="shared" si="7"/>
        <v>0</v>
      </c>
      <c r="CE73" s="73">
        <f t="shared" si="7"/>
        <v>0</v>
      </c>
      <c r="CF73" s="73">
        <f t="shared" si="7"/>
        <v>0</v>
      </c>
      <c r="CG73" s="73">
        <f t="shared" si="7"/>
        <v>0</v>
      </c>
      <c r="CH73" s="73">
        <f t="shared" si="7"/>
        <v>0</v>
      </c>
      <c r="CI73" s="73">
        <f t="shared" si="7"/>
        <v>0</v>
      </c>
      <c r="CJ73" s="73">
        <f t="shared" si="7"/>
        <v>0</v>
      </c>
      <c r="CK73" s="73">
        <f t="shared" si="7"/>
        <v>0</v>
      </c>
      <c r="CL73" s="73">
        <f t="shared" si="7"/>
        <v>0</v>
      </c>
      <c r="CM73" s="73">
        <f t="shared" si="7"/>
        <v>0</v>
      </c>
      <c r="CN73" s="73">
        <f t="shared" si="7"/>
        <v>0</v>
      </c>
      <c r="CO73" s="73">
        <f t="shared" si="7"/>
        <v>0</v>
      </c>
      <c r="CP73" s="73">
        <f t="shared" si="7"/>
        <v>0</v>
      </c>
      <c r="CQ73" s="73">
        <f t="shared" si="7"/>
        <v>0</v>
      </c>
      <c r="CR73" s="73">
        <f t="shared" si="7"/>
        <v>0</v>
      </c>
      <c r="CS73" s="73">
        <f t="shared" si="7"/>
        <v>0</v>
      </c>
      <c r="CT73" s="73">
        <f t="shared" si="7"/>
        <v>0</v>
      </c>
      <c r="CU73" s="73">
        <f t="shared" si="7"/>
        <v>0</v>
      </c>
      <c r="CV73" s="73">
        <f t="shared" si="7"/>
        <v>0</v>
      </c>
      <c r="CW73" s="73">
        <f t="shared" si="7"/>
        <v>0</v>
      </c>
      <c r="CX73" s="73">
        <f t="shared" si="7"/>
        <v>0</v>
      </c>
      <c r="CY73" s="73">
        <f t="shared" si="7"/>
        <v>0</v>
      </c>
    </row>
    <row r="74" spans="2:103" x14ac:dyDescent="0.2">
      <c r="B74" s="24" t="s">
        <v>6</v>
      </c>
      <c r="D74" s="73">
        <f>E50</f>
        <v>-552736.47229872306</v>
      </c>
      <c r="E74" s="73">
        <f t="shared" ref="E74:AJ74" si="8">IF(D$71&gt;$C$68,0,FV($C$42,1,,-D74))</f>
        <v>-596955.3900826209</v>
      </c>
      <c r="F74" s="73">
        <f t="shared" si="8"/>
        <v>-644711.8212892306</v>
      </c>
      <c r="G74" s="73">
        <f t="shared" si="8"/>
        <v>-696288.76699236908</v>
      </c>
      <c r="H74" s="73">
        <f t="shared" si="8"/>
        <v>-751991.86835175869</v>
      </c>
      <c r="I74" s="73">
        <f t="shared" si="8"/>
        <v>-812151.21781989944</v>
      </c>
      <c r="J74" s="73">
        <f t="shared" si="8"/>
        <v>-877123.31524549145</v>
      </c>
      <c r="K74" s="73">
        <f t="shared" si="8"/>
        <v>-947293.18046513083</v>
      </c>
      <c r="L74" s="73">
        <f t="shared" si="8"/>
        <v>-1023076.6349023414</v>
      </c>
      <c r="M74" s="73">
        <f t="shared" si="8"/>
        <v>-1104922.7656945288</v>
      </c>
      <c r="N74" s="73">
        <f t="shared" si="8"/>
        <v>-1193316.5869500912</v>
      </c>
      <c r="O74" s="73">
        <f t="shared" si="8"/>
        <v>-1288781.9139060986</v>
      </c>
      <c r="P74" s="73">
        <f t="shared" si="8"/>
        <v>-1391884.4670185866</v>
      </c>
      <c r="Q74" s="73">
        <f t="shared" si="8"/>
        <v>-1503235.2243800736</v>
      </c>
      <c r="R74" s="73">
        <f t="shared" si="8"/>
        <v>-1623494.0423304795</v>
      </c>
      <c r="S74" s="73">
        <f t="shared" si="8"/>
        <v>-1753373.5657169179</v>
      </c>
      <c r="T74" s="73">
        <f t="shared" si="8"/>
        <v>-1893643.4509742714</v>
      </c>
      <c r="U74" s="73">
        <f t="shared" si="8"/>
        <v>-2045134.9270522133</v>
      </c>
      <c r="V74" s="73">
        <f t="shared" si="8"/>
        <v>-2208745.7212163904</v>
      </c>
      <c r="W74" s="73">
        <f t="shared" si="8"/>
        <v>-2385445.378913702</v>
      </c>
      <c r="X74" s="73">
        <f t="shared" si="8"/>
        <v>-2576281.0092267981</v>
      </c>
      <c r="Y74" s="73">
        <f t="shared" si="8"/>
        <v>0</v>
      </c>
      <c r="Z74" s="73">
        <f t="shared" si="8"/>
        <v>0</v>
      </c>
      <c r="AA74" s="73">
        <f t="shared" si="8"/>
        <v>0</v>
      </c>
      <c r="AB74" s="73">
        <f t="shared" si="8"/>
        <v>0</v>
      </c>
      <c r="AC74" s="73">
        <f t="shared" si="8"/>
        <v>0</v>
      </c>
      <c r="AD74" s="73">
        <f t="shared" si="8"/>
        <v>0</v>
      </c>
      <c r="AE74" s="73">
        <f t="shared" si="8"/>
        <v>0</v>
      </c>
      <c r="AF74" s="73">
        <f t="shared" si="8"/>
        <v>0</v>
      </c>
      <c r="AG74" s="73">
        <f t="shared" si="8"/>
        <v>0</v>
      </c>
      <c r="AH74" s="73">
        <f t="shared" si="8"/>
        <v>0</v>
      </c>
      <c r="AI74" s="73">
        <f t="shared" si="8"/>
        <v>0</v>
      </c>
      <c r="AJ74" s="73">
        <f t="shared" si="8"/>
        <v>0</v>
      </c>
      <c r="AK74" s="73">
        <f t="shared" ref="AK74:BP74" si="9">IF(AJ$71&gt;$C$68,0,FV($C$42,1,,-AJ74))</f>
        <v>0</v>
      </c>
      <c r="AL74" s="73">
        <f t="shared" si="9"/>
        <v>0</v>
      </c>
      <c r="AM74" s="73">
        <f t="shared" si="9"/>
        <v>0</v>
      </c>
      <c r="AN74" s="73">
        <f t="shared" si="9"/>
        <v>0</v>
      </c>
      <c r="AO74" s="73">
        <f t="shared" si="9"/>
        <v>0</v>
      </c>
      <c r="AP74" s="73">
        <f t="shared" si="9"/>
        <v>0</v>
      </c>
      <c r="AQ74" s="73">
        <f t="shared" si="9"/>
        <v>0</v>
      </c>
      <c r="AR74" s="73">
        <f t="shared" si="9"/>
        <v>0</v>
      </c>
      <c r="AS74" s="73">
        <f t="shared" si="9"/>
        <v>0</v>
      </c>
      <c r="AT74" s="73">
        <f t="shared" si="9"/>
        <v>0</v>
      </c>
      <c r="AU74" s="73">
        <f t="shared" si="9"/>
        <v>0</v>
      </c>
      <c r="AV74" s="73">
        <f t="shared" si="9"/>
        <v>0</v>
      </c>
      <c r="AW74" s="73">
        <f t="shared" si="9"/>
        <v>0</v>
      </c>
      <c r="AX74" s="73">
        <f t="shared" si="9"/>
        <v>0</v>
      </c>
      <c r="AY74" s="73">
        <f t="shared" si="9"/>
        <v>0</v>
      </c>
      <c r="AZ74" s="73">
        <f t="shared" si="9"/>
        <v>0</v>
      </c>
      <c r="BA74" s="73">
        <f t="shared" si="9"/>
        <v>0</v>
      </c>
      <c r="BB74" s="73">
        <f t="shared" si="9"/>
        <v>0</v>
      </c>
      <c r="BC74" s="73">
        <f t="shared" si="9"/>
        <v>0</v>
      </c>
      <c r="BD74" s="73">
        <f t="shared" si="9"/>
        <v>0</v>
      </c>
      <c r="BE74" s="73">
        <f t="shared" si="9"/>
        <v>0</v>
      </c>
      <c r="BF74" s="73">
        <f t="shared" si="9"/>
        <v>0</v>
      </c>
      <c r="BG74" s="73">
        <f t="shared" si="9"/>
        <v>0</v>
      </c>
      <c r="BH74" s="73">
        <f t="shared" si="9"/>
        <v>0</v>
      </c>
      <c r="BI74" s="73">
        <f t="shared" si="9"/>
        <v>0</v>
      </c>
      <c r="BJ74" s="73">
        <f t="shared" si="9"/>
        <v>0</v>
      </c>
      <c r="BK74" s="73">
        <f t="shared" si="9"/>
        <v>0</v>
      </c>
      <c r="BL74" s="73">
        <f t="shared" si="9"/>
        <v>0</v>
      </c>
      <c r="BM74" s="73">
        <f t="shared" si="9"/>
        <v>0</v>
      </c>
      <c r="BN74" s="73">
        <f t="shared" si="9"/>
        <v>0</v>
      </c>
      <c r="BO74" s="73">
        <f t="shared" si="9"/>
        <v>0</v>
      </c>
      <c r="BP74" s="73">
        <f t="shared" si="9"/>
        <v>0</v>
      </c>
      <c r="BQ74" s="73">
        <f t="shared" ref="BQ74:CY74" si="10">IF(BP$71&gt;$C$68,0,FV($C$42,1,,-BP74))</f>
        <v>0</v>
      </c>
      <c r="BR74" s="73">
        <f t="shared" si="10"/>
        <v>0</v>
      </c>
      <c r="BS74" s="73">
        <f t="shared" si="10"/>
        <v>0</v>
      </c>
      <c r="BT74" s="73">
        <f t="shared" si="10"/>
        <v>0</v>
      </c>
      <c r="BU74" s="73">
        <f t="shared" si="10"/>
        <v>0</v>
      </c>
      <c r="BV74" s="73">
        <f t="shared" si="10"/>
        <v>0</v>
      </c>
      <c r="BW74" s="73">
        <f t="shared" si="10"/>
        <v>0</v>
      </c>
      <c r="BX74" s="73">
        <f t="shared" si="10"/>
        <v>0</v>
      </c>
      <c r="BY74" s="73">
        <f t="shared" si="10"/>
        <v>0</v>
      </c>
      <c r="BZ74" s="73">
        <f t="shared" si="10"/>
        <v>0</v>
      </c>
      <c r="CA74" s="73">
        <f t="shared" si="10"/>
        <v>0</v>
      </c>
      <c r="CB74" s="73">
        <f t="shared" si="10"/>
        <v>0</v>
      </c>
      <c r="CC74" s="73">
        <f t="shared" si="10"/>
        <v>0</v>
      </c>
      <c r="CD74" s="73">
        <f t="shared" si="10"/>
        <v>0</v>
      </c>
      <c r="CE74" s="73">
        <f t="shared" si="10"/>
        <v>0</v>
      </c>
      <c r="CF74" s="73">
        <f t="shared" si="10"/>
        <v>0</v>
      </c>
      <c r="CG74" s="73">
        <f t="shared" si="10"/>
        <v>0</v>
      </c>
      <c r="CH74" s="73">
        <f t="shared" si="10"/>
        <v>0</v>
      </c>
      <c r="CI74" s="73">
        <f t="shared" si="10"/>
        <v>0</v>
      </c>
      <c r="CJ74" s="73">
        <f t="shared" si="10"/>
        <v>0</v>
      </c>
      <c r="CK74" s="73">
        <f t="shared" si="10"/>
        <v>0</v>
      </c>
      <c r="CL74" s="73">
        <f t="shared" si="10"/>
        <v>0</v>
      </c>
      <c r="CM74" s="73">
        <f t="shared" si="10"/>
        <v>0</v>
      </c>
      <c r="CN74" s="73">
        <f t="shared" si="10"/>
        <v>0</v>
      </c>
      <c r="CO74" s="73">
        <f t="shared" si="10"/>
        <v>0</v>
      </c>
      <c r="CP74" s="73">
        <f t="shared" si="10"/>
        <v>0</v>
      </c>
      <c r="CQ74" s="73">
        <f t="shared" si="10"/>
        <v>0</v>
      </c>
      <c r="CR74" s="73">
        <f t="shared" si="10"/>
        <v>0</v>
      </c>
      <c r="CS74" s="73">
        <f t="shared" si="10"/>
        <v>0</v>
      </c>
      <c r="CT74" s="73">
        <f t="shared" si="10"/>
        <v>0</v>
      </c>
      <c r="CU74" s="73">
        <f t="shared" si="10"/>
        <v>0</v>
      </c>
      <c r="CV74" s="73">
        <f t="shared" si="10"/>
        <v>0</v>
      </c>
      <c r="CW74" s="73">
        <f t="shared" si="10"/>
        <v>0</v>
      </c>
      <c r="CX74" s="73">
        <f t="shared" si="10"/>
        <v>0</v>
      </c>
      <c r="CY74" s="73">
        <f t="shared" si="10"/>
        <v>0</v>
      </c>
    </row>
    <row r="75" spans="2:103" x14ac:dyDescent="0.2">
      <c r="B75" s="24" t="s">
        <v>7</v>
      </c>
      <c r="D75" s="73">
        <f>SUM(E43:E44)</f>
        <v>1395915.489069229</v>
      </c>
      <c r="E75" s="73">
        <f t="shared" ref="E75:AJ75" si="11">IF(D$71&gt;$C$68,0,FV($C$42,1,,-D75))</f>
        <v>1507588.7281947674</v>
      </c>
      <c r="F75" s="73">
        <f t="shared" si="11"/>
        <v>1628195.8264503488</v>
      </c>
      <c r="G75" s="73">
        <f t="shared" si="11"/>
        <v>1758451.4925663769</v>
      </c>
      <c r="H75" s="73">
        <f t="shared" si="11"/>
        <v>1899127.6119716873</v>
      </c>
      <c r="I75" s="73">
        <f t="shared" si="11"/>
        <v>2051057.8209294225</v>
      </c>
      <c r="J75" s="73">
        <f t="shared" si="11"/>
        <v>2215142.4466037764</v>
      </c>
      <c r="K75" s="73">
        <f t="shared" si="11"/>
        <v>2392353.8423320786</v>
      </c>
      <c r="L75" s="73">
        <f t="shared" si="11"/>
        <v>2583742.149718645</v>
      </c>
      <c r="M75" s="73">
        <f t="shared" si="11"/>
        <v>2790441.5216961368</v>
      </c>
      <c r="N75" s="73">
        <f t="shared" si="11"/>
        <v>3013676.8434318281</v>
      </c>
      <c r="O75" s="73">
        <f t="shared" si="11"/>
        <v>3254770.9909063745</v>
      </c>
      <c r="P75" s="73">
        <f t="shared" si="11"/>
        <v>3515152.6701788846</v>
      </c>
      <c r="Q75" s="73">
        <f t="shared" si="11"/>
        <v>3796364.8837931957</v>
      </c>
      <c r="R75" s="73">
        <f t="shared" si="11"/>
        <v>4100074.0744966515</v>
      </c>
      <c r="S75" s="73">
        <f t="shared" si="11"/>
        <v>4428080.0004563844</v>
      </c>
      <c r="T75" s="73">
        <f t="shared" si="11"/>
        <v>4782326.4004928954</v>
      </c>
      <c r="U75" s="73">
        <f t="shared" si="11"/>
        <v>5164912.5125323273</v>
      </c>
      <c r="V75" s="73">
        <f t="shared" si="11"/>
        <v>5578105.5135349138</v>
      </c>
      <c r="W75" s="73">
        <f t="shared" si="11"/>
        <v>6024353.9546177071</v>
      </c>
      <c r="X75" s="73">
        <f t="shared" si="11"/>
        <v>6506302.2709871242</v>
      </c>
      <c r="Y75" s="73">
        <f t="shared" si="11"/>
        <v>0</v>
      </c>
      <c r="Z75" s="73">
        <f t="shared" si="11"/>
        <v>0</v>
      </c>
      <c r="AA75" s="73">
        <f t="shared" si="11"/>
        <v>0</v>
      </c>
      <c r="AB75" s="73">
        <f t="shared" si="11"/>
        <v>0</v>
      </c>
      <c r="AC75" s="73">
        <f t="shared" si="11"/>
        <v>0</v>
      </c>
      <c r="AD75" s="73">
        <f t="shared" si="11"/>
        <v>0</v>
      </c>
      <c r="AE75" s="73">
        <f t="shared" si="11"/>
        <v>0</v>
      </c>
      <c r="AF75" s="73">
        <f t="shared" si="11"/>
        <v>0</v>
      </c>
      <c r="AG75" s="73">
        <f t="shared" si="11"/>
        <v>0</v>
      </c>
      <c r="AH75" s="73">
        <f t="shared" si="11"/>
        <v>0</v>
      </c>
      <c r="AI75" s="73">
        <f t="shared" si="11"/>
        <v>0</v>
      </c>
      <c r="AJ75" s="73">
        <f t="shared" si="11"/>
        <v>0</v>
      </c>
      <c r="AK75" s="73">
        <f t="shared" ref="AK75:BP75" si="12">IF(AJ$71&gt;$C$68,0,FV($C$42,1,,-AJ75))</f>
        <v>0</v>
      </c>
      <c r="AL75" s="73">
        <f t="shared" si="12"/>
        <v>0</v>
      </c>
      <c r="AM75" s="73">
        <f t="shared" si="12"/>
        <v>0</v>
      </c>
      <c r="AN75" s="73">
        <f t="shared" si="12"/>
        <v>0</v>
      </c>
      <c r="AO75" s="73">
        <f t="shared" si="12"/>
        <v>0</v>
      </c>
      <c r="AP75" s="73">
        <f t="shared" si="12"/>
        <v>0</v>
      </c>
      <c r="AQ75" s="73">
        <f t="shared" si="12"/>
        <v>0</v>
      </c>
      <c r="AR75" s="73">
        <f t="shared" si="12"/>
        <v>0</v>
      </c>
      <c r="AS75" s="73">
        <f t="shared" si="12"/>
        <v>0</v>
      </c>
      <c r="AT75" s="73">
        <f t="shared" si="12"/>
        <v>0</v>
      </c>
      <c r="AU75" s="73">
        <f t="shared" si="12"/>
        <v>0</v>
      </c>
      <c r="AV75" s="73">
        <f t="shared" si="12"/>
        <v>0</v>
      </c>
      <c r="AW75" s="73">
        <f t="shared" si="12"/>
        <v>0</v>
      </c>
      <c r="AX75" s="73">
        <f t="shared" si="12"/>
        <v>0</v>
      </c>
      <c r="AY75" s="73">
        <f t="shared" si="12"/>
        <v>0</v>
      </c>
      <c r="AZ75" s="73">
        <f t="shared" si="12"/>
        <v>0</v>
      </c>
      <c r="BA75" s="73">
        <f t="shared" si="12"/>
        <v>0</v>
      </c>
      <c r="BB75" s="73">
        <f t="shared" si="12"/>
        <v>0</v>
      </c>
      <c r="BC75" s="73">
        <f t="shared" si="12"/>
        <v>0</v>
      </c>
      <c r="BD75" s="73">
        <f t="shared" si="12"/>
        <v>0</v>
      </c>
      <c r="BE75" s="73">
        <f t="shared" si="12"/>
        <v>0</v>
      </c>
      <c r="BF75" s="73">
        <f t="shared" si="12"/>
        <v>0</v>
      </c>
      <c r="BG75" s="73">
        <f t="shared" si="12"/>
        <v>0</v>
      </c>
      <c r="BH75" s="73">
        <f t="shared" si="12"/>
        <v>0</v>
      </c>
      <c r="BI75" s="73">
        <f t="shared" si="12"/>
        <v>0</v>
      </c>
      <c r="BJ75" s="73">
        <f t="shared" si="12"/>
        <v>0</v>
      </c>
      <c r="BK75" s="73">
        <f t="shared" si="12"/>
        <v>0</v>
      </c>
      <c r="BL75" s="73">
        <f t="shared" si="12"/>
        <v>0</v>
      </c>
      <c r="BM75" s="73">
        <f t="shared" si="12"/>
        <v>0</v>
      </c>
      <c r="BN75" s="73">
        <f t="shared" si="12"/>
        <v>0</v>
      </c>
      <c r="BO75" s="73">
        <f t="shared" si="12"/>
        <v>0</v>
      </c>
      <c r="BP75" s="73">
        <f t="shared" si="12"/>
        <v>0</v>
      </c>
      <c r="BQ75" s="73">
        <f t="shared" ref="BQ75:CY75" si="13">IF(BP$71&gt;$C$68,0,FV($C$42,1,,-BP75))</f>
        <v>0</v>
      </c>
      <c r="BR75" s="73">
        <f t="shared" si="13"/>
        <v>0</v>
      </c>
      <c r="BS75" s="73">
        <f t="shared" si="13"/>
        <v>0</v>
      </c>
      <c r="BT75" s="73">
        <f t="shared" si="13"/>
        <v>0</v>
      </c>
      <c r="BU75" s="73">
        <f t="shared" si="13"/>
        <v>0</v>
      </c>
      <c r="BV75" s="73">
        <f t="shared" si="13"/>
        <v>0</v>
      </c>
      <c r="BW75" s="73">
        <f t="shared" si="13"/>
        <v>0</v>
      </c>
      <c r="BX75" s="73">
        <f t="shared" si="13"/>
        <v>0</v>
      </c>
      <c r="BY75" s="73">
        <f t="shared" si="13"/>
        <v>0</v>
      </c>
      <c r="BZ75" s="73">
        <f t="shared" si="13"/>
        <v>0</v>
      </c>
      <c r="CA75" s="73">
        <f t="shared" si="13"/>
        <v>0</v>
      </c>
      <c r="CB75" s="73">
        <f t="shared" si="13"/>
        <v>0</v>
      </c>
      <c r="CC75" s="73">
        <f t="shared" si="13"/>
        <v>0</v>
      </c>
      <c r="CD75" s="73">
        <f t="shared" si="13"/>
        <v>0</v>
      </c>
      <c r="CE75" s="73">
        <f t="shared" si="13"/>
        <v>0</v>
      </c>
      <c r="CF75" s="73">
        <f t="shared" si="13"/>
        <v>0</v>
      </c>
      <c r="CG75" s="73">
        <f t="shared" si="13"/>
        <v>0</v>
      </c>
      <c r="CH75" s="73">
        <f t="shared" si="13"/>
        <v>0</v>
      </c>
      <c r="CI75" s="73">
        <f t="shared" si="13"/>
        <v>0</v>
      </c>
      <c r="CJ75" s="73">
        <f t="shared" si="13"/>
        <v>0</v>
      </c>
      <c r="CK75" s="73">
        <f t="shared" si="13"/>
        <v>0</v>
      </c>
      <c r="CL75" s="73">
        <f t="shared" si="13"/>
        <v>0</v>
      </c>
      <c r="CM75" s="73">
        <f t="shared" si="13"/>
        <v>0</v>
      </c>
      <c r="CN75" s="73">
        <f t="shared" si="13"/>
        <v>0</v>
      </c>
      <c r="CO75" s="73">
        <f t="shared" si="13"/>
        <v>0</v>
      </c>
      <c r="CP75" s="73">
        <f t="shared" si="13"/>
        <v>0</v>
      </c>
      <c r="CQ75" s="73">
        <f t="shared" si="13"/>
        <v>0</v>
      </c>
      <c r="CR75" s="73">
        <f t="shared" si="13"/>
        <v>0</v>
      </c>
      <c r="CS75" s="73">
        <f t="shared" si="13"/>
        <v>0</v>
      </c>
      <c r="CT75" s="73">
        <f t="shared" si="13"/>
        <v>0</v>
      </c>
      <c r="CU75" s="73">
        <f t="shared" si="13"/>
        <v>0</v>
      </c>
      <c r="CV75" s="73">
        <f t="shared" si="13"/>
        <v>0</v>
      </c>
      <c r="CW75" s="73">
        <f t="shared" si="13"/>
        <v>0</v>
      </c>
      <c r="CX75" s="73">
        <f t="shared" si="13"/>
        <v>0</v>
      </c>
      <c r="CY75" s="73">
        <f t="shared" si="13"/>
        <v>0</v>
      </c>
    </row>
    <row r="76" spans="2:103" x14ac:dyDescent="0.2">
      <c r="B76" s="24" t="s">
        <v>18</v>
      </c>
      <c r="D76" s="73">
        <f>D75*$C$46*-1</f>
        <v>-139591.54890692289</v>
      </c>
      <c r="E76" s="73">
        <f t="shared" ref="E76:AJ76" si="14">IF(D$71&gt;$C$68,0,FV($C$42,1,,-D76))</f>
        <v>-150758.87281947673</v>
      </c>
      <c r="F76" s="73">
        <f t="shared" si="14"/>
        <v>-162819.58264503488</v>
      </c>
      <c r="G76" s="73">
        <f t="shared" si="14"/>
        <v>-175845.1492566377</v>
      </c>
      <c r="H76" s="73">
        <f t="shared" si="14"/>
        <v>-189912.76119716873</v>
      </c>
      <c r="I76" s="73">
        <f t="shared" si="14"/>
        <v>-205105.78209294225</v>
      </c>
      <c r="J76" s="73">
        <f t="shared" si="14"/>
        <v>-221514.24466037765</v>
      </c>
      <c r="K76" s="73">
        <f t="shared" si="14"/>
        <v>-239235.38423320788</v>
      </c>
      <c r="L76" s="73">
        <f t="shared" si="14"/>
        <v>-258374.21497186454</v>
      </c>
      <c r="M76" s="73">
        <f t="shared" si="14"/>
        <v>-279044.15216961369</v>
      </c>
      <c r="N76" s="73">
        <f t="shared" si="14"/>
        <v>-301367.68434318283</v>
      </c>
      <c r="O76" s="73">
        <f t="shared" si="14"/>
        <v>-325477.09909063746</v>
      </c>
      <c r="P76" s="73">
        <f t="shared" si="14"/>
        <v>-351515.26701788849</v>
      </c>
      <c r="Q76" s="73">
        <f t="shared" si="14"/>
        <v>-379636.48837931961</v>
      </c>
      <c r="R76" s="73">
        <f t="shared" si="14"/>
        <v>-410007.40744966519</v>
      </c>
      <c r="S76" s="73">
        <f t="shared" si="14"/>
        <v>-442808.00004563842</v>
      </c>
      <c r="T76" s="73">
        <f t="shared" si="14"/>
        <v>-478232.6400492895</v>
      </c>
      <c r="U76" s="73">
        <f t="shared" si="14"/>
        <v>-516491.25125323271</v>
      </c>
      <c r="V76" s="73">
        <f t="shared" si="14"/>
        <v>-557810.55135349138</v>
      </c>
      <c r="W76" s="73">
        <f t="shared" si="14"/>
        <v>-602435.39546177071</v>
      </c>
      <c r="X76" s="73">
        <f t="shared" si="14"/>
        <v>-650630.22709871235</v>
      </c>
      <c r="Y76" s="73">
        <f t="shared" si="14"/>
        <v>0</v>
      </c>
      <c r="Z76" s="73">
        <f t="shared" si="14"/>
        <v>0</v>
      </c>
      <c r="AA76" s="73">
        <f t="shared" si="14"/>
        <v>0</v>
      </c>
      <c r="AB76" s="73">
        <f t="shared" si="14"/>
        <v>0</v>
      </c>
      <c r="AC76" s="73">
        <f t="shared" si="14"/>
        <v>0</v>
      </c>
      <c r="AD76" s="73">
        <f t="shared" si="14"/>
        <v>0</v>
      </c>
      <c r="AE76" s="73">
        <f t="shared" si="14"/>
        <v>0</v>
      </c>
      <c r="AF76" s="73">
        <f t="shared" si="14"/>
        <v>0</v>
      </c>
      <c r="AG76" s="73">
        <f t="shared" si="14"/>
        <v>0</v>
      </c>
      <c r="AH76" s="73">
        <f t="shared" si="14"/>
        <v>0</v>
      </c>
      <c r="AI76" s="73">
        <f t="shared" si="14"/>
        <v>0</v>
      </c>
      <c r="AJ76" s="73">
        <f t="shared" si="14"/>
        <v>0</v>
      </c>
      <c r="AK76" s="73">
        <f t="shared" ref="AK76:BP76" si="15">IF(AJ$71&gt;$C$68,0,FV($C$42,1,,-AJ76))</f>
        <v>0</v>
      </c>
      <c r="AL76" s="73">
        <f t="shared" si="15"/>
        <v>0</v>
      </c>
      <c r="AM76" s="73">
        <f t="shared" si="15"/>
        <v>0</v>
      </c>
      <c r="AN76" s="73">
        <f t="shared" si="15"/>
        <v>0</v>
      </c>
      <c r="AO76" s="73">
        <f t="shared" si="15"/>
        <v>0</v>
      </c>
      <c r="AP76" s="73">
        <f t="shared" si="15"/>
        <v>0</v>
      </c>
      <c r="AQ76" s="73">
        <f t="shared" si="15"/>
        <v>0</v>
      </c>
      <c r="AR76" s="73">
        <f t="shared" si="15"/>
        <v>0</v>
      </c>
      <c r="AS76" s="73">
        <f t="shared" si="15"/>
        <v>0</v>
      </c>
      <c r="AT76" s="73">
        <f t="shared" si="15"/>
        <v>0</v>
      </c>
      <c r="AU76" s="73">
        <f t="shared" si="15"/>
        <v>0</v>
      </c>
      <c r="AV76" s="73">
        <f t="shared" si="15"/>
        <v>0</v>
      </c>
      <c r="AW76" s="73">
        <f t="shared" si="15"/>
        <v>0</v>
      </c>
      <c r="AX76" s="73">
        <f t="shared" si="15"/>
        <v>0</v>
      </c>
      <c r="AY76" s="73">
        <f t="shared" si="15"/>
        <v>0</v>
      </c>
      <c r="AZ76" s="73">
        <f t="shared" si="15"/>
        <v>0</v>
      </c>
      <c r="BA76" s="73">
        <f t="shared" si="15"/>
        <v>0</v>
      </c>
      <c r="BB76" s="73">
        <f t="shared" si="15"/>
        <v>0</v>
      </c>
      <c r="BC76" s="73">
        <f t="shared" si="15"/>
        <v>0</v>
      </c>
      <c r="BD76" s="73">
        <f t="shared" si="15"/>
        <v>0</v>
      </c>
      <c r="BE76" s="73">
        <f t="shared" si="15"/>
        <v>0</v>
      </c>
      <c r="BF76" s="73">
        <f t="shared" si="15"/>
        <v>0</v>
      </c>
      <c r="BG76" s="73">
        <f t="shared" si="15"/>
        <v>0</v>
      </c>
      <c r="BH76" s="73">
        <f t="shared" si="15"/>
        <v>0</v>
      </c>
      <c r="BI76" s="73">
        <f t="shared" si="15"/>
        <v>0</v>
      </c>
      <c r="BJ76" s="73">
        <f t="shared" si="15"/>
        <v>0</v>
      </c>
      <c r="BK76" s="73">
        <f t="shared" si="15"/>
        <v>0</v>
      </c>
      <c r="BL76" s="73">
        <f t="shared" si="15"/>
        <v>0</v>
      </c>
      <c r="BM76" s="73">
        <f t="shared" si="15"/>
        <v>0</v>
      </c>
      <c r="BN76" s="73">
        <f t="shared" si="15"/>
        <v>0</v>
      </c>
      <c r="BO76" s="73">
        <f t="shared" si="15"/>
        <v>0</v>
      </c>
      <c r="BP76" s="73">
        <f t="shared" si="15"/>
        <v>0</v>
      </c>
      <c r="BQ76" s="73">
        <f t="shared" ref="BQ76:CY76" si="16">IF(BP$71&gt;$C$68,0,FV($C$42,1,,-BP76))</f>
        <v>0</v>
      </c>
      <c r="BR76" s="73">
        <f t="shared" si="16"/>
        <v>0</v>
      </c>
      <c r="BS76" s="73">
        <f t="shared" si="16"/>
        <v>0</v>
      </c>
      <c r="BT76" s="73">
        <f t="shared" si="16"/>
        <v>0</v>
      </c>
      <c r="BU76" s="73">
        <f t="shared" si="16"/>
        <v>0</v>
      </c>
      <c r="BV76" s="73">
        <f t="shared" si="16"/>
        <v>0</v>
      </c>
      <c r="BW76" s="73">
        <f t="shared" si="16"/>
        <v>0</v>
      </c>
      <c r="BX76" s="73">
        <f t="shared" si="16"/>
        <v>0</v>
      </c>
      <c r="BY76" s="73">
        <f t="shared" si="16"/>
        <v>0</v>
      </c>
      <c r="BZ76" s="73">
        <f t="shared" si="16"/>
        <v>0</v>
      </c>
      <c r="CA76" s="73">
        <f t="shared" si="16"/>
        <v>0</v>
      </c>
      <c r="CB76" s="73">
        <f t="shared" si="16"/>
        <v>0</v>
      </c>
      <c r="CC76" s="73">
        <f t="shared" si="16"/>
        <v>0</v>
      </c>
      <c r="CD76" s="73">
        <f t="shared" si="16"/>
        <v>0</v>
      </c>
      <c r="CE76" s="73">
        <f t="shared" si="16"/>
        <v>0</v>
      </c>
      <c r="CF76" s="73">
        <f t="shared" si="16"/>
        <v>0</v>
      </c>
      <c r="CG76" s="73">
        <f t="shared" si="16"/>
        <v>0</v>
      </c>
      <c r="CH76" s="73">
        <f t="shared" si="16"/>
        <v>0</v>
      </c>
      <c r="CI76" s="73">
        <f t="shared" si="16"/>
        <v>0</v>
      </c>
      <c r="CJ76" s="73">
        <f t="shared" si="16"/>
        <v>0</v>
      </c>
      <c r="CK76" s="73">
        <f t="shared" si="16"/>
        <v>0</v>
      </c>
      <c r="CL76" s="73">
        <f t="shared" si="16"/>
        <v>0</v>
      </c>
      <c r="CM76" s="73">
        <f t="shared" si="16"/>
        <v>0</v>
      </c>
      <c r="CN76" s="73">
        <f t="shared" si="16"/>
        <v>0</v>
      </c>
      <c r="CO76" s="73">
        <f t="shared" si="16"/>
        <v>0</v>
      </c>
      <c r="CP76" s="73">
        <f t="shared" si="16"/>
        <v>0</v>
      </c>
      <c r="CQ76" s="73">
        <f t="shared" si="16"/>
        <v>0</v>
      </c>
      <c r="CR76" s="73">
        <f t="shared" si="16"/>
        <v>0</v>
      </c>
      <c r="CS76" s="73">
        <f t="shared" si="16"/>
        <v>0</v>
      </c>
      <c r="CT76" s="73">
        <f t="shared" si="16"/>
        <v>0</v>
      </c>
      <c r="CU76" s="73">
        <f t="shared" si="16"/>
        <v>0</v>
      </c>
      <c r="CV76" s="73">
        <f t="shared" si="16"/>
        <v>0</v>
      </c>
      <c r="CW76" s="73">
        <f t="shared" si="16"/>
        <v>0</v>
      </c>
      <c r="CX76" s="73">
        <f t="shared" si="16"/>
        <v>0</v>
      </c>
      <c r="CY76" s="73">
        <f t="shared" si="16"/>
        <v>0</v>
      </c>
    </row>
    <row r="77" spans="2:103" x14ac:dyDescent="0.2">
      <c r="B77" s="94" t="s">
        <v>0</v>
      </c>
      <c r="C77" s="94"/>
      <c r="D77" s="95">
        <f>E29*-1</f>
        <v>-781122.25702368817</v>
      </c>
      <c r="E77" s="95">
        <f t="shared" ref="E77:AJ77" si="17">IF(D$71&gt;$C$68,0,FV($C$26,1,,-D77))</f>
        <v>-820178.36987487262</v>
      </c>
      <c r="F77" s="95">
        <f t="shared" si="17"/>
        <v>-861187.28836861625</v>
      </c>
      <c r="G77" s="95">
        <f t="shared" si="17"/>
        <v>-904246.65278704709</v>
      </c>
      <c r="H77" s="95">
        <f t="shared" si="17"/>
        <v>-949458.98542639951</v>
      </c>
      <c r="I77" s="95">
        <f t="shared" si="17"/>
        <v>-996931.93469771952</v>
      </c>
      <c r="J77" s="95">
        <f t="shared" si="17"/>
        <v>-1046778.5314326056</v>
      </c>
      <c r="K77" s="95">
        <f t="shared" si="17"/>
        <v>-1099117.458004236</v>
      </c>
      <c r="L77" s="95">
        <f t="shared" si="17"/>
        <v>-1154073.3309044479</v>
      </c>
      <c r="M77" s="95">
        <f t="shared" si="17"/>
        <v>-1211776.9974496705</v>
      </c>
      <c r="N77" s="95">
        <f t="shared" si="17"/>
        <v>-1272365.8473221541</v>
      </c>
      <c r="O77" s="95">
        <f t="shared" si="17"/>
        <v>-1335984.1396882618</v>
      </c>
      <c r="P77" s="95">
        <f t="shared" si="17"/>
        <v>-1402783.3466726749</v>
      </c>
      <c r="Q77" s="95">
        <f t="shared" si="17"/>
        <v>-1472922.5140063087</v>
      </c>
      <c r="R77" s="95">
        <f t="shared" si="17"/>
        <v>-1546568.6397066242</v>
      </c>
      <c r="S77" s="95">
        <f t="shared" si="17"/>
        <v>-1623897.0716919554</v>
      </c>
      <c r="T77" s="95">
        <f t="shared" si="17"/>
        <v>-1705091.9252765533</v>
      </c>
      <c r="U77" s="95">
        <f t="shared" si="17"/>
        <v>-1790346.521540381</v>
      </c>
      <c r="V77" s="95">
        <f t="shared" si="17"/>
        <v>-1879863.8476174001</v>
      </c>
      <c r="W77" s="95">
        <f t="shared" si="17"/>
        <v>-1973857.0399982701</v>
      </c>
      <c r="X77" s="95">
        <f t="shared" si="17"/>
        <v>-2072549.8919981837</v>
      </c>
      <c r="Y77" s="95">
        <f t="shared" si="17"/>
        <v>0</v>
      </c>
      <c r="Z77" s="95">
        <f t="shared" si="17"/>
        <v>0</v>
      </c>
      <c r="AA77" s="95">
        <f t="shared" si="17"/>
        <v>0</v>
      </c>
      <c r="AB77" s="95">
        <f t="shared" si="17"/>
        <v>0</v>
      </c>
      <c r="AC77" s="95">
        <f t="shared" si="17"/>
        <v>0</v>
      </c>
      <c r="AD77" s="95">
        <f t="shared" si="17"/>
        <v>0</v>
      </c>
      <c r="AE77" s="95">
        <f t="shared" si="17"/>
        <v>0</v>
      </c>
      <c r="AF77" s="95">
        <f t="shared" si="17"/>
        <v>0</v>
      </c>
      <c r="AG77" s="95">
        <f t="shared" si="17"/>
        <v>0</v>
      </c>
      <c r="AH77" s="95">
        <f t="shared" si="17"/>
        <v>0</v>
      </c>
      <c r="AI77" s="95">
        <f t="shared" si="17"/>
        <v>0</v>
      </c>
      <c r="AJ77" s="95">
        <f t="shared" si="17"/>
        <v>0</v>
      </c>
      <c r="AK77" s="95">
        <f t="shared" ref="AK77:BP77" si="18">IF(AJ$71&gt;$C$68,0,FV($C$26,1,,-AJ77))</f>
        <v>0</v>
      </c>
      <c r="AL77" s="95">
        <f t="shared" si="18"/>
        <v>0</v>
      </c>
      <c r="AM77" s="95">
        <f t="shared" si="18"/>
        <v>0</v>
      </c>
      <c r="AN77" s="95">
        <f t="shared" si="18"/>
        <v>0</v>
      </c>
      <c r="AO77" s="95">
        <f t="shared" si="18"/>
        <v>0</v>
      </c>
      <c r="AP77" s="95">
        <f t="shared" si="18"/>
        <v>0</v>
      </c>
      <c r="AQ77" s="95">
        <f t="shared" si="18"/>
        <v>0</v>
      </c>
      <c r="AR77" s="95">
        <f t="shared" si="18"/>
        <v>0</v>
      </c>
      <c r="AS77" s="95">
        <f t="shared" si="18"/>
        <v>0</v>
      </c>
      <c r="AT77" s="95">
        <f t="shared" si="18"/>
        <v>0</v>
      </c>
      <c r="AU77" s="95">
        <f t="shared" si="18"/>
        <v>0</v>
      </c>
      <c r="AV77" s="95">
        <f t="shared" si="18"/>
        <v>0</v>
      </c>
      <c r="AW77" s="95">
        <f t="shared" si="18"/>
        <v>0</v>
      </c>
      <c r="AX77" s="95">
        <f t="shared" si="18"/>
        <v>0</v>
      </c>
      <c r="AY77" s="95">
        <f t="shared" si="18"/>
        <v>0</v>
      </c>
      <c r="AZ77" s="95">
        <f t="shared" si="18"/>
        <v>0</v>
      </c>
      <c r="BA77" s="95">
        <f t="shared" si="18"/>
        <v>0</v>
      </c>
      <c r="BB77" s="95">
        <f t="shared" si="18"/>
        <v>0</v>
      </c>
      <c r="BC77" s="95">
        <f t="shared" si="18"/>
        <v>0</v>
      </c>
      <c r="BD77" s="95">
        <f t="shared" si="18"/>
        <v>0</v>
      </c>
      <c r="BE77" s="95">
        <f t="shared" si="18"/>
        <v>0</v>
      </c>
      <c r="BF77" s="95">
        <f t="shared" si="18"/>
        <v>0</v>
      </c>
      <c r="BG77" s="95">
        <f t="shared" si="18"/>
        <v>0</v>
      </c>
      <c r="BH77" s="95">
        <f t="shared" si="18"/>
        <v>0</v>
      </c>
      <c r="BI77" s="95">
        <f t="shared" si="18"/>
        <v>0</v>
      </c>
      <c r="BJ77" s="95">
        <f t="shared" si="18"/>
        <v>0</v>
      </c>
      <c r="BK77" s="95">
        <f t="shared" si="18"/>
        <v>0</v>
      </c>
      <c r="BL77" s="95">
        <f t="shared" si="18"/>
        <v>0</v>
      </c>
      <c r="BM77" s="95">
        <f t="shared" si="18"/>
        <v>0</v>
      </c>
      <c r="BN77" s="95">
        <f t="shared" si="18"/>
        <v>0</v>
      </c>
      <c r="BO77" s="95">
        <f t="shared" si="18"/>
        <v>0</v>
      </c>
      <c r="BP77" s="95">
        <f t="shared" si="18"/>
        <v>0</v>
      </c>
      <c r="BQ77" s="95">
        <f t="shared" ref="BQ77:CY77" si="19">IF(BP$71&gt;$C$68,0,FV($C$26,1,,-BP77))</f>
        <v>0</v>
      </c>
      <c r="BR77" s="95">
        <f t="shared" si="19"/>
        <v>0</v>
      </c>
      <c r="BS77" s="95">
        <f t="shared" si="19"/>
        <v>0</v>
      </c>
      <c r="BT77" s="95">
        <f t="shared" si="19"/>
        <v>0</v>
      </c>
      <c r="BU77" s="95">
        <f t="shared" si="19"/>
        <v>0</v>
      </c>
      <c r="BV77" s="95">
        <f t="shared" si="19"/>
        <v>0</v>
      </c>
      <c r="BW77" s="95">
        <f t="shared" si="19"/>
        <v>0</v>
      </c>
      <c r="BX77" s="95">
        <f t="shared" si="19"/>
        <v>0</v>
      </c>
      <c r="BY77" s="95">
        <f t="shared" si="19"/>
        <v>0</v>
      </c>
      <c r="BZ77" s="95">
        <f t="shared" si="19"/>
        <v>0</v>
      </c>
      <c r="CA77" s="95">
        <f t="shared" si="19"/>
        <v>0</v>
      </c>
      <c r="CB77" s="95">
        <f t="shared" si="19"/>
        <v>0</v>
      </c>
      <c r="CC77" s="95">
        <f t="shared" si="19"/>
        <v>0</v>
      </c>
      <c r="CD77" s="95">
        <f t="shared" si="19"/>
        <v>0</v>
      </c>
      <c r="CE77" s="95">
        <f t="shared" si="19"/>
        <v>0</v>
      </c>
      <c r="CF77" s="95">
        <f t="shared" si="19"/>
        <v>0</v>
      </c>
      <c r="CG77" s="95">
        <f t="shared" si="19"/>
        <v>0</v>
      </c>
      <c r="CH77" s="95">
        <f t="shared" si="19"/>
        <v>0</v>
      </c>
      <c r="CI77" s="95">
        <f t="shared" si="19"/>
        <v>0</v>
      </c>
      <c r="CJ77" s="95">
        <f t="shared" si="19"/>
        <v>0</v>
      </c>
      <c r="CK77" s="95">
        <f t="shared" si="19"/>
        <v>0</v>
      </c>
      <c r="CL77" s="95">
        <f t="shared" si="19"/>
        <v>0</v>
      </c>
      <c r="CM77" s="95">
        <f t="shared" si="19"/>
        <v>0</v>
      </c>
      <c r="CN77" s="95">
        <f t="shared" si="19"/>
        <v>0</v>
      </c>
      <c r="CO77" s="95">
        <f t="shared" si="19"/>
        <v>0</v>
      </c>
      <c r="CP77" s="95">
        <f t="shared" si="19"/>
        <v>0</v>
      </c>
      <c r="CQ77" s="95">
        <f t="shared" si="19"/>
        <v>0</v>
      </c>
      <c r="CR77" s="95">
        <f t="shared" si="19"/>
        <v>0</v>
      </c>
      <c r="CS77" s="95">
        <f t="shared" si="19"/>
        <v>0</v>
      </c>
      <c r="CT77" s="95">
        <f t="shared" si="19"/>
        <v>0</v>
      </c>
      <c r="CU77" s="95">
        <f t="shared" si="19"/>
        <v>0</v>
      </c>
      <c r="CV77" s="95">
        <f t="shared" si="19"/>
        <v>0</v>
      </c>
      <c r="CW77" s="95">
        <f t="shared" si="19"/>
        <v>0</v>
      </c>
      <c r="CX77" s="95">
        <f t="shared" si="19"/>
        <v>0</v>
      </c>
      <c r="CY77" s="95">
        <f t="shared" si="19"/>
        <v>0</v>
      </c>
    </row>
    <row r="78" spans="2:103" s="29" customFormat="1" x14ac:dyDescent="0.2">
      <c r="B78" s="29" t="s">
        <v>33</v>
      </c>
      <c r="D78" s="96"/>
      <c r="E78" s="96"/>
      <c r="F78" s="96"/>
      <c r="G78" s="96"/>
      <c r="H78" s="96">
        <f>IF(H72=0,0,FV($C$37,H71,,$C$36))</f>
        <v>-334556.39440000011</v>
      </c>
      <c r="I78" s="96"/>
      <c r="J78" s="96"/>
      <c r="K78" s="96"/>
      <c r="L78" s="96"/>
      <c r="M78" s="96">
        <f>IF(M72=0,0,FV($C$37,M71,,$C$36))</f>
        <v>-447711.92413571366</v>
      </c>
      <c r="N78" s="96"/>
      <c r="O78" s="96"/>
      <c r="P78" s="96"/>
      <c r="Q78" s="96"/>
      <c r="R78" s="96">
        <f>IF(R72=0,0,FV($C$37,R71,,$C$36))</f>
        <v>-599139.54827492312</v>
      </c>
      <c r="S78" s="96"/>
      <c r="T78" s="96"/>
      <c r="U78" s="96"/>
      <c r="V78" s="96"/>
      <c r="W78" s="96">
        <f>IF(W72=0,0,FV($C$37,W71,,$C$36))</f>
        <v>-801783.86805321195</v>
      </c>
      <c r="X78" s="96"/>
      <c r="Y78" s="96"/>
      <c r="Z78" s="96"/>
      <c r="AA78" s="96"/>
      <c r="AB78" s="96">
        <f>IF(AB72=0,0,FV($C$37,AB71,,$C$36))</f>
        <v>0</v>
      </c>
      <c r="AC78" s="96"/>
      <c r="AD78" s="96"/>
      <c r="AE78" s="96"/>
      <c r="AF78" s="96"/>
      <c r="AG78" s="96">
        <f>IF(AG72=0,0,FV($C$37,AG71,,$C$36))</f>
        <v>0</v>
      </c>
      <c r="AH78" s="96"/>
      <c r="AI78" s="96"/>
      <c r="AJ78" s="96"/>
      <c r="AK78" s="96"/>
      <c r="AL78" s="96">
        <f>IF(AL72=0,0,FV($C$37,AL71,,$C$36))</f>
        <v>0</v>
      </c>
      <c r="AM78" s="96"/>
      <c r="AN78" s="96"/>
      <c r="AO78" s="96"/>
      <c r="AP78" s="96"/>
      <c r="AQ78" s="96">
        <f>IF(AQ72=0,0,FV($C$37,AQ71,,$C$36))</f>
        <v>0</v>
      </c>
      <c r="AR78" s="96"/>
      <c r="AS78" s="96"/>
      <c r="AT78" s="96"/>
      <c r="AU78" s="96"/>
      <c r="AV78" s="96">
        <f>IF(AV72=0,0,FV($C$37,AV71,,$C$36))</f>
        <v>0</v>
      </c>
      <c r="AW78" s="96"/>
      <c r="AX78" s="96"/>
      <c r="AY78" s="96"/>
      <c r="AZ78" s="96"/>
      <c r="BA78" s="96">
        <f>IF(BA72=0,0,FV($C$37,BA71,,$C$36))</f>
        <v>0</v>
      </c>
      <c r="BF78" s="96">
        <f>IF(BF72=0,0,FV($C$37,BF71,,$C$36))</f>
        <v>0</v>
      </c>
      <c r="BK78" s="96">
        <f>IF(BK72=0,0,FV($C$37,BK71,,$C$36))</f>
        <v>0</v>
      </c>
      <c r="BP78" s="96">
        <f>IF(BP72=0,0,FV($C$37,BP71,,$C$36))</f>
        <v>0</v>
      </c>
      <c r="BU78" s="96">
        <f>IF(BU72=0,0,FV($C$37,BU71,,$C$36))</f>
        <v>0</v>
      </c>
      <c r="BZ78" s="96">
        <f>IF(BZ72=0,0,FV($C$37,BZ71,,$C$36))</f>
        <v>0</v>
      </c>
      <c r="CE78" s="96">
        <f>IF(CE72=0,0,FV($C$37,CE71,,$C$36))</f>
        <v>0</v>
      </c>
      <c r="CJ78" s="96">
        <f>IF(CJ72=0,0,FV($C$37,CJ71,,$C$36))</f>
        <v>0</v>
      </c>
      <c r="CO78" s="96">
        <f>IF(CO72=0,0,FV($C$37,CO71,,$C$36))</f>
        <v>0</v>
      </c>
      <c r="CT78" s="96">
        <f>IF(CT72=0,0,FV($C$37,CT71,,$C$36))</f>
        <v>0</v>
      </c>
    </row>
    <row r="79" spans="2:103" x14ac:dyDescent="0.2">
      <c r="B79" s="24" t="s">
        <v>17</v>
      </c>
      <c r="D79" s="73">
        <f>SUM(D72:D78)</f>
        <v>4344356.9892296782</v>
      </c>
      <c r="E79" s="73">
        <f t="shared" ref="E79:BB79" si="20">SUM(E72:E78)</f>
        <v>4715339.2160787657</v>
      </c>
      <c r="F79" s="73">
        <f t="shared" si="20"/>
        <v>5117171.7044613119</v>
      </c>
      <c r="G79" s="73">
        <f t="shared" si="20"/>
        <v>5552381.059469277</v>
      </c>
      <c r="H79" s="73">
        <f t="shared" si="20"/>
        <v>5689142.5494104326</v>
      </c>
      <c r="I79" s="73">
        <f t="shared" si="20"/>
        <v>6534078.6288780589</v>
      </c>
      <c r="J79" s="73">
        <f t="shared" si="20"/>
        <v>7086712.8772292351</v>
      </c>
      <c r="K79" s="73">
        <f t="shared" si="20"/>
        <v>7685053.2633505519</v>
      </c>
      <c r="L79" s="73">
        <f t="shared" si="20"/>
        <v>8332831.0481587239</v>
      </c>
      <c r="M79" s="73">
        <f t="shared" si="20"/>
        <v>8586367.8078028448</v>
      </c>
      <c r="N79" s="73">
        <f t="shared" si="20"/>
        <v>9793159.4204171319</v>
      </c>
      <c r="O79" s="73">
        <f t="shared" si="20"/>
        <v>10614783.149470169</v>
      </c>
      <c r="P79" s="73">
        <f t="shared" si="20"/>
        <v>11504045.325618433</v>
      </c>
      <c r="Q79" s="73">
        <f t="shared" si="20"/>
        <v>12466452.452068085</v>
      </c>
      <c r="R79" s="73">
        <f t="shared" si="20"/>
        <v>12908816.775378803</v>
      </c>
      <c r="S79" s="73">
        <f t="shared" si="20"/>
        <v>14634989.88873722</v>
      </c>
      <c r="T79" s="73">
        <f t="shared" si="20"/>
        <v>15854505.991986958</v>
      </c>
      <c r="U79" s="73">
        <f t="shared" si="20"/>
        <v>17174019.229104213</v>
      </c>
      <c r="V79" s="73">
        <f t="shared" si="20"/>
        <v>18601651.163078766</v>
      </c>
      <c r="W79" s="73">
        <f t="shared" si="20"/>
        <v>19344395.303500373</v>
      </c>
      <c r="X79" s="73">
        <f t="shared" si="20"/>
        <v>21817089.21647783</v>
      </c>
      <c r="Y79" s="73">
        <f t="shared" si="20"/>
        <v>0</v>
      </c>
      <c r="Z79" s="73">
        <f t="shared" si="20"/>
        <v>0</v>
      </c>
      <c r="AA79" s="73">
        <f t="shared" si="20"/>
        <v>0</v>
      </c>
      <c r="AB79" s="73">
        <f t="shared" si="20"/>
        <v>0</v>
      </c>
      <c r="AC79" s="73">
        <f t="shared" si="20"/>
        <v>0</v>
      </c>
      <c r="AD79" s="73">
        <f t="shared" si="20"/>
        <v>0</v>
      </c>
      <c r="AE79" s="73">
        <f t="shared" si="20"/>
        <v>0</v>
      </c>
      <c r="AF79" s="73">
        <f t="shared" si="20"/>
        <v>0</v>
      </c>
      <c r="AG79" s="73">
        <f t="shared" si="20"/>
        <v>0</v>
      </c>
      <c r="AH79" s="73">
        <f t="shared" si="20"/>
        <v>0</v>
      </c>
      <c r="AI79" s="73">
        <f t="shared" si="20"/>
        <v>0</v>
      </c>
      <c r="AJ79" s="73">
        <f t="shared" si="20"/>
        <v>0</v>
      </c>
      <c r="AK79" s="73">
        <f t="shared" si="20"/>
        <v>0</v>
      </c>
      <c r="AL79" s="73">
        <f t="shared" si="20"/>
        <v>0</v>
      </c>
      <c r="AM79" s="73">
        <f t="shared" si="20"/>
        <v>0</v>
      </c>
      <c r="AN79" s="73">
        <f t="shared" si="20"/>
        <v>0</v>
      </c>
      <c r="AO79" s="73">
        <f t="shared" si="20"/>
        <v>0</v>
      </c>
      <c r="AP79" s="73">
        <f t="shared" si="20"/>
        <v>0</v>
      </c>
      <c r="AQ79" s="73">
        <f t="shared" si="20"/>
        <v>0</v>
      </c>
      <c r="AR79" s="73">
        <f t="shared" si="20"/>
        <v>0</v>
      </c>
      <c r="AS79" s="73">
        <f t="shared" si="20"/>
        <v>0</v>
      </c>
      <c r="AT79" s="73">
        <f t="shared" si="20"/>
        <v>0</v>
      </c>
      <c r="AU79" s="73">
        <f t="shared" si="20"/>
        <v>0</v>
      </c>
      <c r="AV79" s="73">
        <f t="shared" si="20"/>
        <v>0</v>
      </c>
      <c r="AW79" s="73">
        <f t="shared" si="20"/>
        <v>0</v>
      </c>
      <c r="AX79" s="73">
        <f t="shared" si="20"/>
        <v>0</v>
      </c>
      <c r="AY79" s="73">
        <f t="shared" si="20"/>
        <v>0</v>
      </c>
      <c r="AZ79" s="73">
        <f t="shared" si="20"/>
        <v>0</v>
      </c>
      <c r="BA79" s="73">
        <f t="shared" si="20"/>
        <v>0</v>
      </c>
      <c r="BB79" s="73">
        <f t="shared" si="20"/>
        <v>0</v>
      </c>
      <c r="BC79" s="73">
        <f t="shared" ref="BC79:CY79" si="21">SUM(BC72:BC78)</f>
        <v>0</v>
      </c>
      <c r="BD79" s="73">
        <f t="shared" si="21"/>
        <v>0</v>
      </c>
      <c r="BE79" s="73">
        <f t="shared" si="21"/>
        <v>0</v>
      </c>
      <c r="BF79" s="73">
        <f t="shared" si="21"/>
        <v>0</v>
      </c>
      <c r="BG79" s="73">
        <f t="shared" si="21"/>
        <v>0</v>
      </c>
      <c r="BH79" s="73">
        <f t="shared" si="21"/>
        <v>0</v>
      </c>
      <c r="BI79" s="73">
        <f t="shared" si="21"/>
        <v>0</v>
      </c>
      <c r="BJ79" s="73">
        <f t="shared" si="21"/>
        <v>0</v>
      </c>
      <c r="BK79" s="73">
        <f t="shared" si="21"/>
        <v>0</v>
      </c>
      <c r="BL79" s="73">
        <f t="shared" si="21"/>
        <v>0</v>
      </c>
      <c r="BM79" s="73">
        <f t="shared" si="21"/>
        <v>0</v>
      </c>
      <c r="BN79" s="73">
        <f t="shared" si="21"/>
        <v>0</v>
      </c>
      <c r="BO79" s="73">
        <f t="shared" si="21"/>
        <v>0</v>
      </c>
      <c r="BP79" s="73">
        <f t="shared" si="21"/>
        <v>0</v>
      </c>
      <c r="BQ79" s="73">
        <f t="shared" si="21"/>
        <v>0</v>
      </c>
      <c r="BR79" s="73">
        <f t="shared" si="21"/>
        <v>0</v>
      </c>
      <c r="BS79" s="73">
        <f t="shared" si="21"/>
        <v>0</v>
      </c>
      <c r="BT79" s="73">
        <f t="shared" si="21"/>
        <v>0</v>
      </c>
      <c r="BU79" s="73">
        <f t="shared" si="21"/>
        <v>0</v>
      </c>
      <c r="BV79" s="73">
        <f t="shared" si="21"/>
        <v>0</v>
      </c>
      <c r="BW79" s="73">
        <f t="shared" si="21"/>
        <v>0</v>
      </c>
      <c r="BX79" s="73">
        <f t="shared" si="21"/>
        <v>0</v>
      </c>
      <c r="BY79" s="73">
        <f t="shared" si="21"/>
        <v>0</v>
      </c>
      <c r="BZ79" s="73">
        <f t="shared" si="21"/>
        <v>0</v>
      </c>
      <c r="CA79" s="73">
        <f t="shared" si="21"/>
        <v>0</v>
      </c>
      <c r="CB79" s="73">
        <f t="shared" si="21"/>
        <v>0</v>
      </c>
      <c r="CC79" s="73">
        <f t="shared" si="21"/>
        <v>0</v>
      </c>
      <c r="CD79" s="73">
        <f t="shared" si="21"/>
        <v>0</v>
      </c>
      <c r="CE79" s="73">
        <f t="shared" si="21"/>
        <v>0</v>
      </c>
      <c r="CF79" s="73">
        <f t="shared" si="21"/>
        <v>0</v>
      </c>
      <c r="CG79" s="73">
        <f t="shared" si="21"/>
        <v>0</v>
      </c>
      <c r="CH79" s="73">
        <f t="shared" si="21"/>
        <v>0</v>
      </c>
      <c r="CI79" s="73">
        <f t="shared" si="21"/>
        <v>0</v>
      </c>
      <c r="CJ79" s="73">
        <f t="shared" si="21"/>
        <v>0</v>
      </c>
      <c r="CK79" s="73">
        <f t="shared" si="21"/>
        <v>0</v>
      </c>
      <c r="CL79" s="73">
        <f t="shared" si="21"/>
        <v>0</v>
      </c>
      <c r="CM79" s="73">
        <f t="shared" si="21"/>
        <v>0</v>
      </c>
      <c r="CN79" s="73">
        <f t="shared" si="21"/>
        <v>0</v>
      </c>
      <c r="CO79" s="73">
        <f t="shared" si="21"/>
        <v>0</v>
      </c>
      <c r="CP79" s="73">
        <f t="shared" si="21"/>
        <v>0</v>
      </c>
      <c r="CQ79" s="73">
        <f t="shared" si="21"/>
        <v>0</v>
      </c>
      <c r="CR79" s="73">
        <f t="shared" si="21"/>
        <v>0</v>
      </c>
      <c r="CS79" s="73">
        <f t="shared" si="21"/>
        <v>0</v>
      </c>
      <c r="CT79" s="73">
        <f t="shared" si="21"/>
        <v>0</v>
      </c>
      <c r="CU79" s="73">
        <f t="shared" si="21"/>
        <v>0</v>
      </c>
      <c r="CV79" s="73">
        <f t="shared" si="21"/>
        <v>0</v>
      </c>
      <c r="CW79" s="73">
        <f t="shared" si="21"/>
        <v>0</v>
      </c>
      <c r="CX79" s="73">
        <f t="shared" si="21"/>
        <v>0</v>
      </c>
      <c r="CY79" s="73">
        <f t="shared" si="21"/>
        <v>0</v>
      </c>
    </row>
    <row r="80" spans="2:103" x14ac:dyDescent="0.2">
      <c r="B80" s="24" t="s">
        <v>19</v>
      </c>
      <c r="D80" s="73">
        <f>IF(C62&gt;C68,"loan error",(PMT($C$61/12,$C$62*12,$G$58,0,0)*12)*-1)</f>
        <v>-5706966.2277270872</v>
      </c>
      <c r="E80" s="73">
        <f t="shared" ref="E80:AJ80" si="22">IF(E$71&gt;$C$62,0,D80)</f>
        <v>-5706966.2277270872</v>
      </c>
      <c r="F80" s="73">
        <f t="shared" si="22"/>
        <v>-5706966.2277270872</v>
      </c>
      <c r="G80" s="73">
        <f t="shared" si="22"/>
        <v>-5706966.2277270872</v>
      </c>
      <c r="H80" s="73">
        <f t="shared" si="22"/>
        <v>-5706966.2277270872</v>
      </c>
      <c r="I80" s="73">
        <f t="shared" si="22"/>
        <v>-5706966.2277270872</v>
      </c>
      <c r="J80" s="73">
        <f t="shared" si="22"/>
        <v>-5706966.2277270872</v>
      </c>
      <c r="K80" s="73">
        <f t="shared" si="22"/>
        <v>-5706966.2277270872</v>
      </c>
      <c r="L80" s="73">
        <f t="shared" si="22"/>
        <v>-5706966.2277270872</v>
      </c>
      <c r="M80" s="73">
        <f t="shared" si="22"/>
        <v>-5706966.2277270872</v>
      </c>
      <c r="N80" s="73">
        <f t="shared" si="22"/>
        <v>0</v>
      </c>
      <c r="O80" s="73">
        <f t="shared" si="22"/>
        <v>0</v>
      </c>
      <c r="P80" s="73">
        <f t="shared" si="22"/>
        <v>0</v>
      </c>
      <c r="Q80" s="73">
        <f t="shared" si="22"/>
        <v>0</v>
      </c>
      <c r="R80" s="73">
        <f t="shared" si="22"/>
        <v>0</v>
      </c>
      <c r="S80" s="73">
        <f t="shared" si="22"/>
        <v>0</v>
      </c>
      <c r="T80" s="73">
        <f t="shared" si="22"/>
        <v>0</v>
      </c>
      <c r="U80" s="73">
        <f t="shared" si="22"/>
        <v>0</v>
      </c>
      <c r="V80" s="73">
        <f t="shared" si="22"/>
        <v>0</v>
      </c>
      <c r="W80" s="73">
        <f t="shared" si="22"/>
        <v>0</v>
      </c>
      <c r="X80" s="73">
        <f t="shared" si="22"/>
        <v>0</v>
      </c>
      <c r="Y80" s="73">
        <f t="shared" si="22"/>
        <v>0</v>
      </c>
      <c r="Z80" s="73">
        <f t="shared" si="22"/>
        <v>0</v>
      </c>
      <c r="AA80" s="73">
        <f t="shared" si="22"/>
        <v>0</v>
      </c>
      <c r="AB80" s="73">
        <f t="shared" si="22"/>
        <v>0</v>
      </c>
      <c r="AC80" s="73">
        <f t="shared" si="22"/>
        <v>0</v>
      </c>
      <c r="AD80" s="73">
        <f t="shared" si="22"/>
        <v>0</v>
      </c>
      <c r="AE80" s="73">
        <f t="shared" si="22"/>
        <v>0</v>
      </c>
      <c r="AF80" s="73">
        <f t="shared" si="22"/>
        <v>0</v>
      </c>
      <c r="AG80" s="73">
        <f t="shared" si="22"/>
        <v>0</v>
      </c>
      <c r="AH80" s="73">
        <f t="shared" si="22"/>
        <v>0</v>
      </c>
      <c r="AI80" s="73">
        <f t="shared" si="22"/>
        <v>0</v>
      </c>
      <c r="AJ80" s="73">
        <f t="shared" si="22"/>
        <v>0</v>
      </c>
      <c r="AK80" s="73">
        <f t="shared" ref="AK80:BP80" si="23">IF(AK$71&gt;$C$62,0,AJ80)</f>
        <v>0</v>
      </c>
      <c r="AL80" s="73">
        <f t="shared" si="23"/>
        <v>0</v>
      </c>
      <c r="AM80" s="73">
        <f t="shared" si="23"/>
        <v>0</v>
      </c>
      <c r="AN80" s="73">
        <f t="shared" si="23"/>
        <v>0</v>
      </c>
      <c r="AO80" s="73">
        <f t="shared" si="23"/>
        <v>0</v>
      </c>
      <c r="AP80" s="73">
        <f t="shared" si="23"/>
        <v>0</v>
      </c>
      <c r="AQ80" s="73">
        <f t="shared" si="23"/>
        <v>0</v>
      </c>
      <c r="AR80" s="73">
        <f t="shared" si="23"/>
        <v>0</v>
      </c>
      <c r="AS80" s="73">
        <f t="shared" si="23"/>
        <v>0</v>
      </c>
      <c r="AT80" s="73">
        <f t="shared" si="23"/>
        <v>0</v>
      </c>
      <c r="AU80" s="73">
        <f t="shared" si="23"/>
        <v>0</v>
      </c>
      <c r="AV80" s="73">
        <f t="shared" si="23"/>
        <v>0</v>
      </c>
      <c r="AW80" s="73">
        <f t="shared" si="23"/>
        <v>0</v>
      </c>
      <c r="AX80" s="73">
        <f t="shared" si="23"/>
        <v>0</v>
      </c>
      <c r="AY80" s="73">
        <f t="shared" si="23"/>
        <v>0</v>
      </c>
      <c r="AZ80" s="73">
        <f t="shared" si="23"/>
        <v>0</v>
      </c>
      <c r="BA80" s="73">
        <f t="shared" si="23"/>
        <v>0</v>
      </c>
      <c r="BB80" s="73">
        <f t="shared" si="23"/>
        <v>0</v>
      </c>
      <c r="BC80" s="73">
        <f t="shared" si="23"/>
        <v>0</v>
      </c>
      <c r="BD80" s="73">
        <f t="shared" si="23"/>
        <v>0</v>
      </c>
      <c r="BE80" s="73">
        <f t="shared" si="23"/>
        <v>0</v>
      </c>
      <c r="BF80" s="73">
        <f t="shared" si="23"/>
        <v>0</v>
      </c>
      <c r="BG80" s="73">
        <f t="shared" si="23"/>
        <v>0</v>
      </c>
      <c r="BH80" s="73">
        <f t="shared" si="23"/>
        <v>0</v>
      </c>
      <c r="BI80" s="73">
        <f t="shared" si="23"/>
        <v>0</v>
      </c>
      <c r="BJ80" s="73">
        <f t="shared" si="23"/>
        <v>0</v>
      </c>
      <c r="BK80" s="73">
        <f t="shared" si="23"/>
        <v>0</v>
      </c>
      <c r="BL80" s="73">
        <f t="shared" si="23"/>
        <v>0</v>
      </c>
      <c r="BM80" s="73">
        <f t="shared" si="23"/>
        <v>0</v>
      </c>
      <c r="BN80" s="73">
        <f t="shared" si="23"/>
        <v>0</v>
      </c>
      <c r="BO80" s="73">
        <f t="shared" si="23"/>
        <v>0</v>
      </c>
      <c r="BP80" s="73">
        <f t="shared" si="23"/>
        <v>0</v>
      </c>
      <c r="BQ80" s="73">
        <f t="shared" ref="BQ80:CX80" si="24">IF(BQ$71&gt;$C$62,0,BP80)</f>
        <v>0</v>
      </c>
      <c r="BR80" s="73">
        <f t="shared" si="24"/>
        <v>0</v>
      </c>
      <c r="BS80" s="73">
        <f t="shared" si="24"/>
        <v>0</v>
      </c>
      <c r="BT80" s="73">
        <f t="shared" si="24"/>
        <v>0</v>
      </c>
      <c r="BU80" s="73">
        <f t="shared" si="24"/>
        <v>0</v>
      </c>
      <c r="BV80" s="73">
        <f t="shared" si="24"/>
        <v>0</v>
      </c>
      <c r="BW80" s="73">
        <f t="shared" si="24"/>
        <v>0</v>
      </c>
      <c r="BX80" s="73">
        <f t="shared" si="24"/>
        <v>0</v>
      </c>
      <c r="BY80" s="73">
        <f t="shared" si="24"/>
        <v>0</v>
      </c>
      <c r="BZ80" s="73">
        <f t="shared" si="24"/>
        <v>0</v>
      </c>
      <c r="CA80" s="73">
        <f t="shared" si="24"/>
        <v>0</v>
      </c>
      <c r="CB80" s="73">
        <f t="shared" si="24"/>
        <v>0</v>
      </c>
      <c r="CC80" s="73">
        <f t="shared" si="24"/>
        <v>0</v>
      </c>
      <c r="CD80" s="73">
        <f t="shared" si="24"/>
        <v>0</v>
      </c>
      <c r="CE80" s="73">
        <f t="shared" si="24"/>
        <v>0</v>
      </c>
      <c r="CF80" s="73">
        <f t="shared" si="24"/>
        <v>0</v>
      </c>
      <c r="CG80" s="73">
        <f t="shared" si="24"/>
        <v>0</v>
      </c>
      <c r="CH80" s="73">
        <f t="shared" si="24"/>
        <v>0</v>
      </c>
      <c r="CI80" s="73">
        <f t="shared" si="24"/>
        <v>0</v>
      </c>
      <c r="CJ80" s="73">
        <f t="shared" si="24"/>
        <v>0</v>
      </c>
      <c r="CK80" s="73">
        <f t="shared" si="24"/>
        <v>0</v>
      </c>
      <c r="CL80" s="73">
        <f t="shared" si="24"/>
        <v>0</v>
      </c>
      <c r="CM80" s="73">
        <f t="shared" si="24"/>
        <v>0</v>
      </c>
      <c r="CN80" s="73">
        <f t="shared" si="24"/>
        <v>0</v>
      </c>
      <c r="CO80" s="73">
        <f t="shared" si="24"/>
        <v>0</v>
      </c>
      <c r="CP80" s="73">
        <f t="shared" si="24"/>
        <v>0</v>
      </c>
      <c r="CQ80" s="73">
        <f t="shared" si="24"/>
        <v>0</v>
      </c>
      <c r="CR80" s="73">
        <f t="shared" si="24"/>
        <v>0</v>
      </c>
      <c r="CS80" s="73">
        <f t="shared" si="24"/>
        <v>0</v>
      </c>
      <c r="CT80" s="73">
        <f t="shared" si="24"/>
        <v>0</v>
      </c>
      <c r="CU80" s="73">
        <f t="shared" si="24"/>
        <v>0</v>
      </c>
      <c r="CV80" s="73">
        <f t="shared" si="24"/>
        <v>0</v>
      </c>
      <c r="CW80" s="73">
        <f t="shared" si="24"/>
        <v>0</v>
      </c>
      <c r="CX80" s="73">
        <f t="shared" si="24"/>
        <v>0</v>
      </c>
    </row>
    <row r="81" spans="2:103" x14ac:dyDescent="0.2">
      <c r="B81" s="97" t="s">
        <v>23</v>
      </c>
      <c r="C81" s="98">
        <f>-D54</f>
        <v>-14670000.000000002</v>
      </c>
      <c r="D81" s="98">
        <f>SUM(D79:D80)</f>
        <v>-1362609.238497409</v>
      </c>
      <c r="E81" s="98">
        <f t="shared" ref="E81:AJ81" si="25">IF(E$71&gt;$C$68,0,E79+E80)</f>
        <v>-991627.01164832152</v>
      </c>
      <c r="F81" s="98">
        <f t="shared" si="25"/>
        <v>-589794.52326577529</v>
      </c>
      <c r="G81" s="98">
        <f t="shared" si="25"/>
        <v>-154585.16825781018</v>
      </c>
      <c r="H81" s="98">
        <f t="shared" si="25"/>
        <v>-17823.678316654637</v>
      </c>
      <c r="I81" s="98">
        <f t="shared" si="25"/>
        <v>827112.40115097165</v>
      </c>
      <c r="J81" s="98">
        <f t="shared" si="25"/>
        <v>1379746.6495021479</v>
      </c>
      <c r="K81" s="98">
        <f t="shared" si="25"/>
        <v>1978087.0356234647</v>
      </c>
      <c r="L81" s="98">
        <f t="shared" si="25"/>
        <v>2625864.8204316366</v>
      </c>
      <c r="M81" s="98">
        <f t="shared" si="25"/>
        <v>2879401.5800757576</v>
      </c>
      <c r="N81" s="98">
        <f t="shared" si="25"/>
        <v>9793159.4204171319</v>
      </c>
      <c r="O81" s="98">
        <f t="shared" si="25"/>
        <v>10614783.149470169</v>
      </c>
      <c r="P81" s="98">
        <f t="shared" si="25"/>
        <v>11504045.325618433</v>
      </c>
      <c r="Q81" s="98">
        <f t="shared" si="25"/>
        <v>12466452.452068085</v>
      </c>
      <c r="R81" s="98">
        <f t="shared" si="25"/>
        <v>12908816.775378803</v>
      </c>
      <c r="S81" s="98">
        <f t="shared" si="25"/>
        <v>14634989.88873722</v>
      </c>
      <c r="T81" s="98">
        <f t="shared" si="25"/>
        <v>15854505.991986958</v>
      </c>
      <c r="U81" s="98">
        <f t="shared" si="25"/>
        <v>17174019.229104213</v>
      </c>
      <c r="V81" s="98">
        <f t="shared" si="25"/>
        <v>18601651.163078766</v>
      </c>
      <c r="W81" s="98">
        <f t="shared" si="25"/>
        <v>19344395.303500373</v>
      </c>
      <c r="X81" s="98">
        <f t="shared" si="25"/>
        <v>0</v>
      </c>
      <c r="Y81" s="98">
        <f t="shared" si="25"/>
        <v>0</v>
      </c>
      <c r="Z81" s="98">
        <f t="shared" si="25"/>
        <v>0</v>
      </c>
      <c r="AA81" s="98">
        <f t="shared" si="25"/>
        <v>0</v>
      </c>
      <c r="AB81" s="98">
        <f t="shared" si="25"/>
        <v>0</v>
      </c>
      <c r="AC81" s="98">
        <f t="shared" si="25"/>
        <v>0</v>
      </c>
      <c r="AD81" s="98">
        <f t="shared" si="25"/>
        <v>0</v>
      </c>
      <c r="AE81" s="98">
        <f t="shared" si="25"/>
        <v>0</v>
      </c>
      <c r="AF81" s="98">
        <f t="shared" si="25"/>
        <v>0</v>
      </c>
      <c r="AG81" s="98">
        <f t="shared" si="25"/>
        <v>0</v>
      </c>
      <c r="AH81" s="98">
        <f t="shared" si="25"/>
        <v>0</v>
      </c>
      <c r="AI81" s="98">
        <f t="shared" si="25"/>
        <v>0</v>
      </c>
      <c r="AJ81" s="98">
        <f t="shared" si="25"/>
        <v>0</v>
      </c>
      <c r="AK81" s="98">
        <f t="shared" ref="AK81:BP81" si="26">IF(AK$71&gt;$C$68,0,AK79+AK80)</f>
        <v>0</v>
      </c>
      <c r="AL81" s="98">
        <f t="shared" si="26"/>
        <v>0</v>
      </c>
      <c r="AM81" s="98">
        <f t="shared" si="26"/>
        <v>0</v>
      </c>
      <c r="AN81" s="98">
        <f t="shared" si="26"/>
        <v>0</v>
      </c>
      <c r="AO81" s="98">
        <f t="shared" si="26"/>
        <v>0</v>
      </c>
      <c r="AP81" s="98">
        <f t="shared" si="26"/>
        <v>0</v>
      </c>
      <c r="AQ81" s="98">
        <f t="shared" si="26"/>
        <v>0</v>
      </c>
      <c r="AR81" s="98">
        <f t="shared" si="26"/>
        <v>0</v>
      </c>
      <c r="AS81" s="98">
        <f t="shared" si="26"/>
        <v>0</v>
      </c>
      <c r="AT81" s="98">
        <f t="shared" si="26"/>
        <v>0</v>
      </c>
      <c r="AU81" s="98">
        <f t="shared" si="26"/>
        <v>0</v>
      </c>
      <c r="AV81" s="98">
        <f t="shared" si="26"/>
        <v>0</v>
      </c>
      <c r="AW81" s="98">
        <f t="shared" si="26"/>
        <v>0</v>
      </c>
      <c r="AX81" s="98">
        <f t="shared" si="26"/>
        <v>0</v>
      </c>
      <c r="AY81" s="98">
        <f t="shared" si="26"/>
        <v>0</v>
      </c>
      <c r="AZ81" s="98">
        <f t="shared" si="26"/>
        <v>0</v>
      </c>
      <c r="BA81" s="98">
        <f t="shared" si="26"/>
        <v>0</v>
      </c>
      <c r="BB81" s="98">
        <f t="shared" si="26"/>
        <v>0</v>
      </c>
      <c r="BC81" s="98">
        <f t="shared" si="26"/>
        <v>0</v>
      </c>
      <c r="BD81" s="98">
        <f t="shared" si="26"/>
        <v>0</v>
      </c>
      <c r="BE81" s="98">
        <f t="shared" si="26"/>
        <v>0</v>
      </c>
      <c r="BF81" s="98">
        <f t="shared" si="26"/>
        <v>0</v>
      </c>
      <c r="BG81" s="98">
        <f t="shared" si="26"/>
        <v>0</v>
      </c>
      <c r="BH81" s="98">
        <f t="shared" si="26"/>
        <v>0</v>
      </c>
      <c r="BI81" s="98">
        <f t="shared" si="26"/>
        <v>0</v>
      </c>
      <c r="BJ81" s="98">
        <f t="shared" si="26"/>
        <v>0</v>
      </c>
      <c r="BK81" s="98">
        <f t="shared" si="26"/>
        <v>0</v>
      </c>
      <c r="BL81" s="98">
        <f t="shared" si="26"/>
        <v>0</v>
      </c>
      <c r="BM81" s="98">
        <f t="shared" si="26"/>
        <v>0</v>
      </c>
      <c r="BN81" s="98">
        <f t="shared" si="26"/>
        <v>0</v>
      </c>
      <c r="BO81" s="98">
        <f t="shared" si="26"/>
        <v>0</v>
      </c>
      <c r="BP81" s="98">
        <f t="shared" si="26"/>
        <v>0</v>
      </c>
      <c r="BQ81" s="98">
        <f t="shared" ref="BQ81:CV81" si="27">IF(BQ$71&gt;$C$68,0,BQ79+BQ80)</f>
        <v>0</v>
      </c>
      <c r="BR81" s="98">
        <f t="shared" si="27"/>
        <v>0</v>
      </c>
      <c r="BS81" s="98">
        <f t="shared" si="27"/>
        <v>0</v>
      </c>
      <c r="BT81" s="98">
        <f t="shared" si="27"/>
        <v>0</v>
      </c>
      <c r="BU81" s="98">
        <f t="shared" si="27"/>
        <v>0</v>
      </c>
      <c r="BV81" s="98">
        <f t="shared" si="27"/>
        <v>0</v>
      </c>
      <c r="BW81" s="98">
        <f t="shared" si="27"/>
        <v>0</v>
      </c>
      <c r="BX81" s="98">
        <f t="shared" si="27"/>
        <v>0</v>
      </c>
      <c r="BY81" s="98">
        <f t="shared" si="27"/>
        <v>0</v>
      </c>
      <c r="BZ81" s="98">
        <f t="shared" si="27"/>
        <v>0</v>
      </c>
      <c r="CA81" s="98">
        <f t="shared" si="27"/>
        <v>0</v>
      </c>
      <c r="CB81" s="98">
        <f t="shared" si="27"/>
        <v>0</v>
      </c>
      <c r="CC81" s="98">
        <f t="shared" si="27"/>
        <v>0</v>
      </c>
      <c r="CD81" s="98">
        <f t="shared" si="27"/>
        <v>0</v>
      </c>
      <c r="CE81" s="98">
        <f t="shared" si="27"/>
        <v>0</v>
      </c>
      <c r="CF81" s="98">
        <f t="shared" si="27"/>
        <v>0</v>
      </c>
      <c r="CG81" s="98">
        <f t="shared" si="27"/>
        <v>0</v>
      </c>
      <c r="CH81" s="98">
        <f t="shared" si="27"/>
        <v>0</v>
      </c>
      <c r="CI81" s="98">
        <f t="shared" si="27"/>
        <v>0</v>
      </c>
      <c r="CJ81" s="98">
        <f t="shared" si="27"/>
        <v>0</v>
      </c>
      <c r="CK81" s="98">
        <f t="shared" si="27"/>
        <v>0</v>
      </c>
      <c r="CL81" s="98">
        <f t="shared" si="27"/>
        <v>0</v>
      </c>
      <c r="CM81" s="98">
        <f t="shared" si="27"/>
        <v>0</v>
      </c>
      <c r="CN81" s="98">
        <f t="shared" si="27"/>
        <v>0</v>
      </c>
      <c r="CO81" s="98">
        <f t="shared" si="27"/>
        <v>0</v>
      </c>
      <c r="CP81" s="98">
        <f t="shared" si="27"/>
        <v>0</v>
      </c>
      <c r="CQ81" s="98">
        <f t="shared" si="27"/>
        <v>0</v>
      </c>
      <c r="CR81" s="98">
        <f t="shared" si="27"/>
        <v>0</v>
      </c>
      <c r="CS81" s="98">
        <f t="shared" si="27"/>
        <v>0</v>
      </c>
      <c r="CT81" s="98">
        <f t="shared" si="27"/>
        <v>0</v>
      </c>
      <c r="CU81" s="98">
        <f t="shared" si="27"/>
        <v>0</v>
      </c>
      <c r="CV81" s="98">
        <f t="shared" si="27"/>
        <v>0</v>
      </c>
      <c r="CW81" s="98">
        <f t="shared" ref="CW81:CX81" si="28">IF(CW$71&gt;$C$68,0,CW79+CW80)</f>
        <v>0</v>
      </c>
      <c r="CX81" s="98">
        <f t="shared" si="28"/>
        <v>0</v>
      </c>
    </row>
    <row r="82" spans="2:103" x14ac:dyDescent="0.2">
      <c r="B82" s="24" t="s">
        <v>22</v>
      </c>
      <c r="D82" s="73">
        <f t="shared" ref="D82:AI82" si="29">IF(D$71&gt;$C$62,0,CUMIPMT($C$61/12,$C$62*12,$G$58*-1,((C71*12)+1),(D71*12),0))</f>
        <v>-3499412.5514853345</v>
      </c>
      <c r="E82" s="73">
        <f t="shared" si="29"/>
        <v>-3268252.8345047482</v>
      </c>
      <c r="F82" s="73">
        <f t="shared" si="29"/>
        <v>-3012887.6744902632</v>
      </c>
      <c r="G82" s="73">
        <f t="shared" si="29"/>
        <v>-2730782.4452530225</v>
      </c>
      <c r="H82" s="73">
        <f t="shared" si="29"/>
        <v>-2419137.112121121</v>
      </c>
      <c r="I82" s="73">
        <f t="shared" si="29"/>
        <v>-2074858.4402032136</v>
      </c>
      <c r="J82" s="73">
        <f t="shared" si="29"/>
        <v>-1694529.2924941648</v>
      </c>
      <c r="K82" s="73">
        <f t="shared" si="29"/>
        <v>-1274374.7130911676</v>
      </c>
      <c r="L82" s="73">
        <f t="shared" si="29"/>
        <v>-810224.45887937397</v>
      </c>
      <c r="M82" s="73">
        <f t="shared" si="29"/>
        <v>-297471.60779540706</v>
      </c>
      <c r="N82" s="73">
        <f t="shared" si="29"/>
        <v>0</v>
      </c>
      <c r="O82" s="73">
        <f t="shared" si="29"/>
        <v>0</v>
      </c>
      <c r="P82" s="73">
        <f t="shared" si="29"/>
        <v>0</v>
      </c>
      <c r="Q82" s="73">
        <f t="shared" si="29"/>
        <v>0</v>
      </c>
      <c r="R82" s="73">
        <f t="shared" si="29"/>
        <v>0</v>
      </c>
      <c r="S82" s="73">
        <f t="shared" si="29"/>
        <v>0</v>
      </c>
      <c r="T82" s="73">
        <f t="shared" si="29"/>
        <v>0</v>
      </c>
      <c r="U82" s="73">
        <f t="shared" si="29"/>
        <v>0</v>
      </c>
      <c r="V82" s="73">
        <f t="shared" si="29"/>
        <v>0</v>
      </c>
      <c r="W82" s="73">
        <f t="shared" si="29"/>
        <v>0</v>
      </c>
      <c r="X82" s="73">
        <f t="shared" si="29"/>
        <v>0</v>
      </c>
      <c r="Y82" s="73">
        <f t="shared" si="29"/>
        <v>0</v>
      </c>
      <c r="Z82" s="73">
        <f t="shared" si="29"/>
        <v>0</v>
      </c>
      <c r="AA82" s="73">
        <f t="shared" si="29"/>
        <v>0</v>
      </c>
      <c r="AB82" s="73">
        <f t="shared" si="29"/>
        <v>0</v>
      </c>
      <c r="AC82" s="73">
        <f t="shared" si="29"/>
        <v>0</v>
      </c>
      <c r="AD82" s="73">
        <f t="shared" si="29"/>
        <v>0</v>
      </c>
      <c r="AE82" s="73">
        <f t="shared" si="29"/>
        <v>0</v>
      </c>
      <c r="AF82" s="73">
        <f t="shared" si="29"/>
        <v>0</v>
      </c>
      <c r="AG82" s="73">
        <f t="shared" si="29"/>
        <v>0</v>
      </c>
      <c r="AH82" s="73">
        <f t="shared" si="29"/>
        <v>0</v>
      </c>
      <c r="AI82" s="73">
        <f t="shared" si="29"/>
        <v>0</v>
      </c>
      <c r="AJ82" s="73">
        <f t="shared" ref="AJ82:BO82" si="30">IF(AJ$71&gt;$C$62,0,CUMIPMT($C$61/12,$C$62*12,$G$58*-1,((AI71*12)+1),(AJ71*12),0))</f>
        <v>0</v>
      </c>
      <c r="AK82" s="73">
        <f t="shared" si="30"/>
        <v>0</v>
      </c>
      <c r="AL82" s="73">
        <f t="shared" si="30"/>
        <v>0</v>
      </c>
      <c r="AM82" s="73">
        <f t="shared" si="30"/>
        <v>0</v>
      </c>
      <c r="AN82" s="73">
        <f t="shared" si="30"/>
        <v>0</v>
      </c>
      <c r="AO82" s="73">
        <f t="shared" si="30"/>
        <v>0</v>
      </c>
      <c r="AP82" s="73">
        <f t="shared" si="30"/>
        <v>0</v>
      </c>
      <c r="AQ82" s="73">
        <f t="shared" si="30"/>
        <v>0</v>
      </c>
      <c r="AR82" s="73">
        <f t="shared" si="30"/>
        <v>0</v>
      </c>
      <c r="AS82" s="73">
        <f t="shared" si="30"/>
        <v>0</v>
      </c>
      <c r="AT82" s="73">
        <f t="shared" si="30"/>
        <v>0</v>
      </c>
      <c r="AU82" s="73">
        <f t="shared" si="30"/>
        <v>0</v>
      </c>
      <c r="AV82" s="73">
        <f t="shared" si="30"/>
        <v>0</v>
      </c>
      <c r="AW82" s="73">
        <f t="shared" si="30"/>
        <v>0</v>
      </c>
      <c r="AX82" s="73">
        <f t="shared" si="30"/>
        <v>0</v>
      </c>
      <c r="AY82" s="73">
        <f t="shared" si="30"/>
        <v>0</v>
      </c>
      <c r="AZ82" s="73">
        <f t="shared" si="30"/>
        <v>0</v>
      </c>
      <c r="BA82" s="73">
        <f t="shared" si="30"/>
        <v>0</v>
      </c>
      <c r="BB82" s="73">
        <f t="shared" si="30"/>
        <v>0</v>
      </c>
      <c r="BC82" s="73">
        <f t="shared" si="30"/>
        <v>0</v>
      </c>
      <c r="BD82" s="73">
        <f t="shared" si="30"/>
        <v>0</v>
      </c>
      <c r="BE82" s="73">
        <f t="shared" si="30"/>
        <v>0</v>
      </c>
      <c r="BF82" s="73">
        <f t="shared" si="30"/>
        <v>0</v>
      </c>
      <c r="BG82" s="73">
        <f t="shared" si="30"/>
        <v>0</v>
      </c>
      <c r="BH82" s="73">
        <f t="shared" si="30"/>
        <v>0</v>
      </c>
      <c r="BI82" s="73">
        <f t="shared" si="30"/>
        <v>0</v>
      </c>
      <c r="BJ82" s="73">
        <f t="shared" si="30"/>
        <v>0</v>
      </c>
      <c r="BK82" s="73">
        <f t="shared" si="30"/>
        <v>0</v>
      </c>
      <c r="BL82" s="73">
        <f t="shared" si="30"/>
        <v>0</v>
      </c>
      <c r="BM82" s="73">
        <f t="shared" si="30"/>
        <v>0</v>
      </c>
      <c r="BN82" s="73">
        <f t="shared" si="30"/>
        <v>0</v>
      </c>
      <c r="BO82" s="73">
        <f t="shared" si="30"/>
        <v>0</v>
      </c>
      <c r="BP82" s="73">
        <f t="shared" ref="BP82:CX82" si="31">IF(BP$71&gt;$C$62,0,CUMIPMT($C$61/12,$C$62*12,$G$58*-1,((BO71*12)+1),(BP71*12),0))</f>
        <v>0</v>
      </c>
      <c r="BQ82" s="73">
        <f t="shared" si="31"/>
        <v>0</v>
      </c>
      <c r="BR82" s="73">
        <f t="shared" si="31"/>
        <v>0</v>
      </c>
      <c r="BS82" s="73">
        <f t="shared" si="31"/>
        <v>0</v>
      </c>
      <c r="BT82" s="73">
        <f t="shared" si="31"/>
        <v>0</v>
      </c>
      <c r="BU82" s="73">
        <f t="shared" si="31"/>
        <v>0</v>
      </c>
      <c r="BV82" s="73">
        <f t="shared" si="31"/>
        <v>0</v>
      </c>
      <c r="BW82" s="73">
        <f t="shared" si="31"/>
        <v>0</v>
      </c>
      <c r="BX82" s="73">
        <f t="shared" si="31"/>
        <v>0</v>
      </c>
      <c r="BY82" s="73">
        <f t="shared" si="31"/>
        <v>0</v>
      </c>
      <c r="BZ82" s="73">
        <f t="shared" si="31"/>
        <v>0</v>
      </c>
      <c r="CA82" s="73">
        <f t="shared" si="31"/>
        <v>0</v>
      </c>
      <c r="CB82" s="73">
        <f t="shared" si="31"/>
        <v>0</v>
      </c>
      <c r="CC82" s="73">
        <f t="shared" si="31"/>
        <v>0</v>
      </c>
      <c r="CD82" s="73">
        <f t="shared" si="31"/>
        <v>0</v>
      </c>
      <c r="CE82" s="73">
        <f t="shared" si="31"/>
        <v>0</v>
      </c>
      <c r="CF82" s="73">
        <f t="shared" si="31"/>
        <v>0</v>
      </c>
      <c r="CG82" s="73">
        <f t="shared" si="31"/>
        <v>0</v>
      </c>
      <c r="CH82" s="73">
        <f t="shared" si="31"/>
        <v>0</v>
      </c>
      <c r="CI82" s="73">
        <f t="shared" si="31"/>
        <v>0</v>
      </c>
      <c r="CJ82" s="73">
        <f t="shared" si="31"/>
        <v>0</v>
      </c>
      <c r="CK82" s="73">
        <f t="shared" si="31"/>
        <v>0</v>
      </c>
      <c r="CL82" s="73">
        <f t="shared" si="31"/>
        <v>0</v>
      </c>
      <c r="CM82" s="73">
        <f t="shared" si="31"/>
        <v>0</v>
      </c>
      <c r="CN82" s="73">
        <f t="shared" si="31"/>
        <v>0</v>
      </c>
      <c r="CO82" s="73">
        <f t="shared" si="31"/>
        <v>0</v>
      </c>
      <c r="CP82" s="73">
        <f t="shared" si="31"/>
        <v>0</v>
      </c>
      <c r="CQ82" s="73">
        <f t="shared" si="31"/>
        <v>0</v>
      </c>
      <c r="CR82" s="73">
        <f t="shared" si="31"/>
        <v>0</v>
      </c>
      <c r="CS82" s="73">
        <f t="shared" si="31"/>
        <v>0</v>
      </c>
      <c r="CT82" s="73">
        <f t="shared" si="31"/>
        <v>0</v>
      </c>
      <c r="CU82" s="73">
        <f t="shared" si="31"/>
        <v>0</v>
      </c>
      <c r="CV82" s="73">
        <f t="shared" si="31"/>
        <v>0</v>
      </c>
      <c r="CW82" s="73">
        <f t="shared" si="31"/>
        <v>0</v>
      </c>
      <c r="CX82" s="73">
        <f t="shared" si="31"/>
        <v>0</v>
      </c>
    </row>
    <row r="83" spans="2:103" x14ac:dyDescent="0.2">
      <c r="B83" s="24" t="s">
        <v>24</v>
      </c>
      <c r="D83" s="73">
        <f>D79+D82</f>
        <v>844944.43774434365</v>
      </c>
      <c r="E83" s="73">
        <f t="shared" ref="E83:AJ83" si="32">IF(E$71&gt;$C$68,0,E79+E82)</f>
        <v>1447086.3815740175</v>
      </c>
      <c r="F83" s="73">
        <f t="shared" si="32"/>
        <v>2104284.0299710487</v>
      </c>
      <c r="G83" s="73">
        <f t="shared" si="32"/>
        <v>2821598.6142162546</v>
      </c>
      <c r="H83" s="73">
        <f t="shared" si="32"/>
        <v>3270005.4372893116</v>
      </c>
      <c r="I83" s="73">
        <f t="shared" si="32"/>
        <v>4459220.1886748448</v>
      </c>
      <c r="J83" s="73">
        <f t="shared" si="32"/>
        <v>5392183.5847350704</v>
      </c>
      <c r="K83" s="73">
        <f t="shared" si="32"/>
        <v>6410678.5502593843</v>
      </c>
      <c r="L83" s="73">
        <f t="shared" si="32"/>
        <v>7522606.5892793499</v>
      </c>
      <c r="M83" s="73">
        <f t="shared" si="32"/>
        <v>8288896.2000074377</v>
      </c>
      <c r="N83" s="73">
        <f t="shared" si="32"/>
        <v>9793159.4204171319</v>
      </c>
      <c r="O83" s="73">
        <f t="shared" si="32"/>
        <v>10614783.149470169</v>
      </c>
      <c r="P83" s="73">
        <f t="shared" si="32"/>
        <v>11504045.325618433</v>
      </c>
      <c r="Q83" s="73">
        <f t="shared" si="32"/>
        <v>12466452.452068085</v>
      </c>
      <c r="R83" s="73">
        <f t="shared" si="32"/>
        <v>12908816.775378803</v>
      </c>
      <c r="S83" s="73">
        <f t="shared" si="32"/>
        <v>14634989.88873722</v>
      </c>
      <c r="T83" s="73">
        <f t="shared" si="32"/>
        <v>15854505.991986958</v>
      </c>
      <c r="U83" s="73">
        <f t="shared" si="32"/>
        <v>17174019.229104213</v>
      </c>
      <c r="V83" s="73">
        <f t="shared" si="32"/>
        <v>18601651.163078766</v>
      </c>
      <c r="W83" s="73">
        <f t="shared" si="32"/>
        <v>19344395.303500373</v>
      </c>
      <c r="X83" s="73">
        <f t="shared" si="32"/>
        <v>0</v>
      </c>
      <c r="Y83" s="73">
        <f t="shared" si="32"/>
        <v>0</v>
      </c>
      <c r="Z83" s="73">
        <f t="shared" si="32"/>
        <v>0</v>
      </c>
      <c r="AA83" s="73">
        <f t="shared" si="32"/>
        <v>0</v>
      </c>
      <c r="AB83" s="73">
        <f t="shared" si="32"/>
        <v>0</v>
      </c>
      <c r="AC83" s="73">
        <f t="shared" si="32"/>
        <v>0</v>
      </c>
      <c r="AD83" s="73">
        <f t="shared" si="32"/>
        <v>0</v>
      </c>
      <c r="AE83" s="73">
        <f t="shared" si="32"/>
        <v>0</v>
      </c>
      <c r="AF83" s="73">
        <f t="shared" si="32"/>
        <v>0</v>
      </c>
      <c r="AG83" s="73">
        <f t="shared" si="32"/>
        <v>0</v>
      </c>
      <c r="AH83" s="73">
        <f t="shared" si="32"/>
        <v>0</v>
      </c>
      <c r="AI83" s="73">
        <f t="shared" si="32"/>
        <v>0</v>
      </c>
      <c r="AJ83" s="73">
        <f t="shared" si="32"/>
        <v>0</v>
      </c>
      <c r="AK83" s="73">
        <f t="shared" ref="AK83:BP83" si="33">IF(AK$71&gt;$C$68,0,AK79+AK82)</f>
        <v>0</v>
      </c>
      <c r="AL83" s="73">
        <f t="shared" si="33"/>
        <v>0</v>
      </c>
      <c r="AM83" s="73">
        <f t="shared" si="33"/>
        <v>0</v>
      </c>
      <c r="AN83" s="73">
        <f t="shared" si="33"/>
        <v>0</v>
      </c>
      <c r="AO83" s="73">
        <f t="shared" si="33"/>
        <v>0</v>
      </c>
      <c r="AP83" s="73">
        <f t="shared" si="33"/>
        <v>0</v>
      </c>
      <c r="AQ83" s="73">
        <f t="shared" si="33"/>
        <v>0</v>
      </c>
      <c r="AR83" s="73">
        <f t="shared" si="33"/>
        <v>0</v>
      </c>
      <c r="AS83" s="73">
        <f t="shared" si="33"/>
        <v>0</v>
      </c>
      <c r="AT83" s="73">
        <f t="shared" si="33"/>
        <v>0</v>
      </c>
      <c r="AU83" s="73">
        <f t="shared" si="33"/>
        <v>0</v>
      </c>
      <c r="AV83" s="73">
        <f t="shared" si="33"/>
        <v>0</v>
      </c>
      <c r="AW83" s="73">
        <f t="shared" si="33"/>
        <v>0</v>
      </c>
      <c r="AX83" s="73">
        <f t="shared" si="33"/>
        <v>0</v>
      </c>
      <c r="AY83" s="73">
        <f t="shared" si="33"/>
        <v>0</v>
      </c>
      <c r="AZ83" s="73">
        <f t="shared" si="33"/>
        <v>0</v>
      </c>
      <c r="BA83" s="73">
        <f t="shared" si="33"/>
        <v>0</v>
      </c>
      <c r="BB83" s="73">
        <f t="shared" si="33"/>
        <v>0</v>
      </c>
      <c r="BC83" s="73">
        <f t="shared" si="33"/>
        <v>0</v>
      </c>
      <c r="BD83" s="73">
        <f t="shared" si="33"/>
        <v>0</v>
      </c>
      <c r="BE83" s="73">
        <f t="shared" si="33"/>
        <v>0</v>
      </c>
      <c r="BF83" s="73">
        <f t="shared" si="33"/>
        <v>0</v>
      </c>
      <c r="BG83" s="73">
        <f t="shared" si="33"/>
        <v>0</v>
      </c>
      <c r="BH83" s="73">
        <f t="shared" si="33"/>
        <v>0</v>
      </c>
      <c r="BI83" s="73">
        <f t="shared" si="33"/>
        <v>0</v>
      </c>
      <c r="BJ83" s="73">
        <f t="shared" si="33"/>
        <v>0</v>
      </c>
      <c r="BK83" s="73">
        <f t="shared" si="33"/>
        <v>0</v>
      </c>
      <c r="BL83" s="73">
        <f t="shared" si="33"/>
        <v>0</v>
      </c>
      <c r="BM83" s="73">
        <f t="shared" si="33"/>
        <v>0</v>
      </c>
      <c r="BN83" s="73">
        <f t="shared" si="33"/>
        <v>0</v>
      </c>
      <c r="BO83" s="73">
        <f t="shared" si="33"/>
        <v>0</v>
      </c>
      <c r="BP83" s="73">
        <f t="shared" si="33"/>
        <v>0</v>
      </c>
      <c r="BQ83" s="73">
        <f t="shared" ref="BQ83:CV83" si="34">IF(BQ$71&gt;$C$68,0,BQ79+BQ82)</f>
        <v>0</v>
      </c>
      <c r="BR83" s="73">
        <f t="shared" si="34"/>
        <v>0</v>
      </c>
      <c r="BS83" s="73">
        <f t="shared" si="34"/>
        <v>0</v>
      </c>
      <c r="BT83" s="73">
        <f t="shared" si="34"/>
        <v>0</v>
      </c>
      <c r="BU83" s="73">
        <f t="shared" si="34"/>
        <v>0</v>
      </c>
      <c r="BV83" s="73">
        <f t="shared" si="34"/>
        <v>0</v>
      </c>
      <c r="BW83" s="73">
        <f t="shared" si="34"/>
        <v>0</v>
      </c>
      <c r="BX83" s="73">
        <f t="shared" si="34"/>
        <v>0</v>
      </c>
      <c r="BY83" s="73">
        <f t="shared" si="34"/>
        <v>0</v>
      </c>
      <c r="BZ83" s="73">
        <f t="shared" si="34"/>
        <v>0</v>
      </c>
      <c r="CA83" s="73">
        <f t="shared" si="34"/>
        <v>0</v>
      </c>
      <c r="CB83" s="73">
        <f t="shared" si="34"/>
        <v>0</v>
      </c>
      <c r="CC83" s="73">
        <f t="shared" si="34"/>
        <v>0</v>
      </c>
      <c r="CD83" s="73">
        <f t="shared" si="34"/>
        <v>0</v>
      </c>
      <c r="CE83" s="73">
        <f t="shared" si="34"/>
        <v>0</v>
      </c>
      <c r="CF83" s="73">
        <f t="shared" si="34"/>
        <v>0</v>
      </c>
      <c r="CG83" s="73">
        <f t="shared" si="34"/>
        <v>0</v>
      </c>
      <c r="CH83" s="73">
        <f t="shared" si="34"/>
        <v>0</v>
      </c>
      <c r="CI83" s="73">
        <f t="shared" si="34"/>
        <v>0</v>
      </c>
      <c r="CJ83" s="73">
        <f t="shared" si="34"/>
        <v>0</v>
      </c>
      <c r="CK83" s="73">
        <f t="shared" si="34"/>
        <v>0</v>
      </c>
      <c r="CL83" s="73">
        <f t="shared" si="34"/>
        <v>0</v>
      </c>
      <c r="CM83" s="73">
        <f t="shared" si="34"/>
        <v>0</v>
      </c>
      <c r="CN83" s="73">
        <f t="shared" si="34"/>
        <v>0</v>
      </c>
      <c r="CO83" s="73">
        <f t="shared" si="34"/>
        <v>0</v>
      </c>
      <c r="CP83" s="73">
        <f t="shared" si="34"/>
        <v>0</v>
      </c>
      <c r="CQ83" s="73">
        <f t="shared" si="34"/>
        <v>0</v>
      </c>
      <c r="CR83" s="73">
        <f t="shared" si="34"/>
        <v>0</v>
      </c>
      <c r="CS83" s="73">
        <f t="shared" si="34"/>
        <v>0</v>
      </c>
      <c r="CT83" s="73">
        <f t="shared" si="34"/>
        <v>0</v>
      </c>
      <c r="CU83" s="73">
        <f t="shared" si="34"/>
        <v>0</v>
      </c>
      <c r="CV83" s="73">
        <f t="shared" si="34"/>
        <v>0</v>
      </c>
      <c r="CW83" s="73">
        <f t="shared" ref="CW83:CX83" si="35">IF(CW$71&gt;$C$68,0,CW79+CW82)</f>
        <v>0</v>
      </c>
      <c r="CX83" s="73">
        <f t="shared" si="35"/>
        <v>0</v>
      </c>
    </row>
    <row r="84" spans="2:103" x14ac:dyDescent="0.2">
      <c r="B84" s="24" t="s">
        <v>25</v>
      </c>
      <c r="D84" s="73">
        <f>IF(D83&gt;0,$C$63*D83,0)</f>
        <v>236584.44256841624</v>
      </c>
      <c r="E84" s="73">
        <f t="shared" ref="E84:AJ84" si="36">IF(E$71&gt;$C$68,0,E83*$C$63)</f>
        <v>405184.18684072496</v>
      </c>
      <c r="F84" s="73">
        <f t="shared" si="36"/>
        <v>589199.52839189372</v>
      </c>
      <c r="G84" s="73">
        <f t="shared" si="36"/>
        <v>790047.61198055139</v>
      </c>
      <c r="H84" s="73">
        <f t="shared" si="36"/>
        <v>915601.52244100731</v>
      </c>
      <c r="I84" s="73">
        <f t="shared" si="36"/>
        <v>1248581.6528289567</v>
      </c>
      <c r="J84" s="73">
        <f t="shared" si="36"/>
        <v>1509811.4037258199</v>
      </c>
      <c r="K84" s="73">
        <f t="shared" si="36"/>
        <v>1794989.9940726277</v>
      </c>
      <c r="L84" s="73">
        <f t="shared" si="36"/>
        <v>2106329.8449982181</v>
      </c>
      <c r="M84" s="73">
        <f t="shared" si="36"/>
        <v>2320890.9360020827</v>
      </c>
      <c r="N84" s="73">
        <f t="shared" si="36"/>
        <v>2742084.6377167972</v>
      </c>
      <c r="O84" s="73">
        <f t="shared" si="36"/>
        <v>2972139.2818516474</v>
      </c>
      <c r="P84" s="73">
        <f t="shared" si="36"/>
        <v>3221132.6911731614</v>
      </c>
      <c r="Q84" s="73">
        <f t="shared" si="36"/>
        <v>3490606.686579064</v>
      </c>
      <c r="R84" s="73">
        <f t="shared" si="36"/>
        <v>3614468.6971060652</v>
      </c>
      <c r="S84" s="73">
        <f t="shared" si="36"/>
        <v>4097797.1688464219</v>
      </c>
      <c r="T84" s="73">
        <f t="shared" si="36"/>
        <v>4439261.6777563486</v>
      </c>
      <c r="U84" s="73">
        <f t="shared" si="36"/>
        <v>4808725.3841491798</v>
      </c>
      <c r="V84" s="73">
        <f t="shared" si="36"/>
        <v>5208462.3256620551</v>
      </c>
      <c r="W84" s="73">
        <f t="shared" si="36"/>
        <v>5416430.6849801047</v>
      </c>
      <c r="X84" s="73">
        <f t="shared" si="36"/>
        <v>0</v>
      </c>
      <c r="Y84" s="73">
        <f t="shared" si="36"/>
        <v>0</v>
      </c>
      <c r="Z84" s="73">
        <f t="shared" si="36"/>
        <v>0</v>
      </c>
      <c r="AA84" s="73">
        <f t="shared" si="36"/>
        <v>0</v>
      </c>
      <c r="AB84" s="73">
        <f t="shared" si="36"/>
        <v>0</v>
      </c>
      <c r="AC84" s="73">
        <f t="shared" si="36"/>
        <v>0</v>
      </c>
      <c r="AD84" s="73">
        <f t="shared" si="36"/>
        <v>0</v>
      </c>
      <c r="AE84" s="73">
        <f t="shared" si="36"/>
        <v>0</v>
      </c>
      <c r="AF84" s="73">
        <f t="shared" si="36"/>
        <v>0</v>
      </c>
      <c r="AG84" s="73">
        <f t="shared" si="36"/>
        <v>0</v>
      </c>
      <c r="AH84" s="73">
        <f t="shared" si="36"/>
        <v>0</v>
      </c>
      <c r="AI84" s="73">
        <f t="shared" si="36"/>
        <v>0</v>
      </c>
      <c r="AJ84" s="73">
        <f t="shared" si="36"/>
        <v>0</v>
      </c>
      <c r="AK84" s="73">
        <f t="shared" ref="AK84:BP84" si="37">IF(AK$71&gt;$C$68,0,AK83*$C$63)</f>
        <v>0</v>
      </c>
      <c r="AL84" s="73">
        <f t="shared" si="37"/>
        <v>0</v>
      </c>
      <c r="AM84" s="73">
        <f t="shared" si="37"/>
        <v>0</v>
      </c>
      <c r="AN84" s="73">
        <f t="shared" si="37"/>
        <v>0</v>
      </c>
      <c r="AO84" s="73">
        <f t="shared" si="37"/>
        <v>0</v>
      </c>
      <c r="AP84" s="73">
        <f t="shared" si="37"/>
        <v>0</v>
      </c>
      <c r="AQ84" s="73">
        <f t="shared" si="37"/>
        <v>0</v>
      </c>
      <c r="AR84" s="73">
        <f t="shared" si="37"/>
        <v>0</v>
      </c>
      <c r="AS84" s="73">
        <f t="shared" si="37"/>
        <v>0</v>
      </c>
      <c r="AT84" s="73">
        <f t="shared" si="37"/>
        <v>0</v>
      </c>
      <c r="AU84" s="73">
        <f t="shared" si="37"/>
        <v>0</v>
      </c>
      <c r="AV84" s="73">
        <f t="shared" si="37"/>
        <v>0</v>
      </c>
      <c r="AW84" s="73">
        <f t="shared" si="37"/>
        <v>0</v>
      </c>
      <c r="AX84" s="73">
        <f t="shared" si="37"/>
        <v>0</v>
      </c>
      <c r="AY84" s="73">
        <f t="shared" si="37"/>
        <v>0</v>
      </c>
      <c r="AZ84" s="73">
        <f t="shared" si="37"/>
        <v>0</v>
      </c>
      <c r="BA84" s="73">
        <f t="shared" si="37"/>
        <v>0</v>
      </c>
      <c r="BB84" s="73">
        <f t="shared" si="37"/>
        <v>0</v>
      </c>
      <c r="BC84" s="73">
        <f t="shared" si="37"/>
        <v>0</v>
      </c>
      <c r="BD84" s="73">
        <f t="shared" si="37"/>
        <v>0</v>
      </c>
      <c r="BE84" s="73">
        <f t="shared" si="37"/>
        <v>0</v>
      </c>
      <c r="BF84" s="73">
        <f t="shared" si="37"/>
        <v>0</v>
      </c>
      <c r="BG84" s="73">
        <f t="shared" si="37"/>
        <v>0</v>
      </c>
      <c r="BH84" s="73">
        <f t="shared" si="37"/>
        <v>0</v>
      </c>
      <c r="BI84" s="73">
        <f t="shared" si="37"/>
        <v>0</v>
      </c>
      <c r="BJ84" s="73">
        <f t="shared" si="37"/>
        <v>0</v>
      </c>
      <c r="BK84" s="73">
        <f t="shared" si="37"/>
        <v>0</v>
      </c>
      <c r="BL84" s="73">
        <f t="shared" si="37"/>
        <v>0</v>
      </c>
      <c r="BM84" s="73">
        <f t="shared" si="37"/>
        <v>0</v>
      </c>
      <c r="BN84" s="73">
        <f t="shared" si="37"/>
        <v>0</v>
      </c>
      <c r="BO84" s="73">
        <f t="shared" si="37"/>
        <v>0</v>
      </c>
      <c r="BP84" s="73">
        <f t="shared" si="37"/>
        <v>0</v>
      </c>
      <c r="BQ84" s="73">
        <f t="shared" ref="BQ84:CV84" si="38">IF(BQ$71&gt;$C$68,0,BQ83*$C$63)</f>
        <v>0</v>
      </c>
      <c r="BR84" s="73">
        <f t="shared" si="38"/>
        <v>0</v>
      </c>
      <c r="BS84" s="73">
        <f t="shared" si="38"/>
        <v>0</v>
      </c>
      <c r="BT84" s="73">
        <f t="shared" si="38"/>
        <v>0</v>
      </c>
      <c r="BU84" s="73">
        <f t="shared" si="38"/>
        <v>0</v>
      </c>
      <c r="BV84" s="73">
        <f t="shared" si="38"/>
        <v>0</v>
      </c>
      <c r="BW84" s="73">
        <f t="shared" si="38"/>
        <v>0</v>
      </c>
      <c r="BX84" s="73">
        <f t="shared" si="38"/>
        <v>0</v>
      </c>
      <c r="BY84" s="73">
        <f t="shared" si="38"/>
        <v>0</v>
      </c>
      <c r="BZ84" s="73">
        <f t="shared" si="38"/>
        <v>0</v>
      </c>
      <c r="CA84" s="73">
        <f t="shared" si="38"/>
        <v>0</v>
      </c>
      <c r="CB84" s="73">
        <f t="shared" si="38"/>
        <v>0</v>
      </c>
      <c r="CC84" s="73">
        <f t="shared" si="38"/>
        <v>0</v>
      </c>
      <c r="CD84" s="73">
        <f t="shared" si="38"/>
        <v>0</v>
      </c>
      <c r="CE84" s="73">
        <f t="shared" si="38"/>
        <v>0</v>
      </c>
      <c r="CF84" s="73">
        <f t="shared" si="38"/>
        <v>0</v>
      </c>
      <c r="CG84" s="73">
        <f t="shared" si="38"/>
        <v>0</v>
      </c>
      <c r="CH84" s="73">
        <f t="shared" si="38"/>
        <v>0</v>
      </c>
      <c r="CI84" s="73">
        <f t="shared" si="38"/>
        <v>0</v>
      </c>
      <c r="CJ84" s="73">
        <f t="shared" si="38"/>
        <v>0</v>
      </c>
      <c r="CK84" s="73">
        <f t="shared" si="38"/>
        <v>0</v>
      </c>
      <c r="CL84" s="73">
        <f t="shared" si="38"/>
        <v>0</v>
      </c>
      <c r="CM84" s="73">
        <f t="shared" si="38"/>
        <v>0</v>
      </c>
      <c r="CN84" s="73">
        <f t="shared" si="38"/>
        <v>0</v>
      </c>
      <c r="CO84" s="73">
        <f t="shared" si="38"/>
        <v>0</v>
      </c>
      <c r="CP84" s="73">
        <f t="shared" si="38"/>
        <v>0</v>
      </c>
      <c r="CQ84" s="73">
        <f t="shared" si="38"/>
        <v>0</v>
      </c>
      <c r="CR84" s="73">
        <f t="shared" si="38"/>
        <v>0</v>
      </c>
      <c r="CS84" s="73">
        <f t="shared" si="38"/>
        <v>0</v>
      </c>
      <c r="CT84" s="73">
        <f t="shared" si="38"/>
        <v>0</v>
      </c>
      <c r="CU84" s="73">
        <f t="shared" si="38"/>
        <v>0</v>
      </c>
      <c r="CV84" s="73">
        <f t="shared" si="38"/>
        <v>0</v>
      </c>
      <c r="CW84" s="73">
        <f t="shared" ref="CW84:CX84" si="39">IF(CW$71&gt;$C$68,0,CW83*$C$63)</f>
        <v>0</v>
      </c>
      <c r="CX84" s="73">
        <f t="shared" si="39"/>
        <v>0</v>
      </c>
    </row>
    <row r="85" spans="2:103" x14ac:dyDescent="0.2">
      <c r="B85" s="99" t="s">
        <v>26</v>
      </c>
      <c r="C85" s="100">
        <f>-D54</f>
        <v>-14670000.000000002</v>
      </c>
      <c r="D85" s="100">
        <f>D81-D84</f>
        <v>-1599193.6810658253</v>
      </c>
      <c r="E85" s="100">
        <f t="shared" ref="E85:BA85" si="40">E81-E84</f>
        <v>-1396811.1984890464</v>
      </c>
      <c r="F85" s="100">
        <f t="shared" si="40"/>
        <v>-1178994.051657669</v>
      </c>
      <c r="G85" s="100">
        <f t="shared" si="40"/>
        <v>-944632.78023836156</v>
      </c>
      <c r="H85" s="100">
        <f t="shared" si="40"/>
        <v>-933425.20075766195</v>
      </c>
      <c r="I85" s="100">
        <f>I81-I84</f>
        <v>-421469.25167798507</v>
      </c>
      <c r="J85" s="100">
        <f t="shared" si="40"/>
        <v>-130064.75422367197</v>
      </c>
      <c r="K85" s="100">
        <f t="shared" si="40"/>
        <v>183097.04155083699</v>
      </c>
      <c r="L85" s="100">
        <f t="shared" si="40"/>
        <v>519534.97543341853</v>
      </c>
      <c r="M85" s="100">
        <f t="shared" si="40"/>
        <v>558510.64407367492</v>
      </c>
      <c r="N85" s="100">
        <f t="shared" si="40"/>
        <v>7051074.7827003347</v>
      </c>
      <c r="O85" s="100">
        <f t="shared" si="40"/>
        <v>7642643.8676185217</v>
      </c>
      <c r="P85" s="100">
        <f t="shared" si="40"/>
        <v>8282912.6344452715</v>
      </c>
      <c r="Q85" s="100">
        <f t="shared" si="40"/>
        <v>8975845.7654890213</v>
      </c>
      <c r="R85" s="100">
        <f t="shared" si="40"/>
        <v>9294348.0782727376</v>
      </c>
      <c r="S85" s="100">
        <f t="shared" si="40"/>
        <v>10537192.719890799</v>
      </c>
      <c r="T85" s="100">
        <f t="shared" si="40"/>
        <v>11415244.31423061</v>
      </c>
      <c r="U85" s="100">
        <f t="shared" si="40"/>
        <v>12365293.844955035</v>
      </c>
      <c r="V85" s="100">
        <f t="shared" si="40"/>
        <v>13393188.837416712</v>
      </c>
      <c r="W85" s="100">
        <f t="shared" si="40"/>
        <v>13927964.618520267</v>
      </c>
      <c r="X85" s="100">
        <f t="shared" si="40"/>
        <v>0</v>
      </c>
      <c r="Y85" s="100">
        <f t="shared" si="40"/>
        <v>0</v>
      </c>
      <c r="Z85" s="100">
        <f t="shared" si="40"/>
        <v>0</v>
      </c>
      <c r="AA85" s="100">
        <f t="shared" si="40"/>
        <v>0</v>
      </c>
      <c r="AB85" s="100">
        <f t="shared" si="40"/>
        <v>0</v>
      </c>
      <c r="AC85" s="100">
        <f t="shared" si="40"/>
        <v>0</v>
      </c>
      <c r="AD85" s="100">
        <f t="shared" si="40"/>
        <v>0</v>
      </c>
      <c r="AE85" s="100">
        <f t="shared" si="40"/>
        <v>0</v>
      </c>
      <c r="AF85" s="100">
        <f t="shared" si="40"/>
        <v>0</v>
      </c>
      <c r="AG85" s="100">
        <f t="shared" si="40"/>
        <v>0</v>
      </c>
      <c r="AH85" s="100">
        <f t="shared" si="40"/>
        <v>0</v>
      </c>
      <c r="AI85" s="100">
        <f t="shared" si="40"/>
        <v>0</v>
      </c>
      <c r="AJ85" s="100">
        <f t="shared" si="40"/>
        <v>0</v>
      </c>
      <c r="AK85" s="100">
        <f t="shared" si="40"/>
        <v>0</v>
      </c>
      <c r="AL85" s="100">
        <f t="shared" si="40"/>
        <v>0</v>
      </c>
      <c r="AM85" s="100">
        <f t="shared" si="40"/>
        <v>0</v>
      </c>
      <c r="AN85" s="100">
        <f t="shared" si="40"/>
        <v>0</v>
      </c>
      <c r="AO85" s="100">
        <f t="shared" si="40"/>
        <v>0</v>
      </c>
      <c r="AP85" s="100">
        <f t="shared" si="40"/>
        <v>0</v>
      </c>
      <c r="AQ85" s="100">
        <f t="shared" si="40"/>
        <v>0</v>
      </c>
      <c r="AR85" s="100">
        <f t="shared" si="40"/>
        <v>0</v>
      </c>
      <c r="AS85" s="100">
        <f t="shared" si="40"/>
        <v>0</v>
      </c>
      <c r="AT85" s="100">
        <f t="shared" si="40"/>
        <v>0</v>
      </c>
      <c r="AU85" s="100">
        <f t="shared" si="40"/>
        <v>0</v>
      </c>
      <c r="AV85" s="100">
        <f t="shared" si="40"/>
        <v>0</v>
      </c>
      <c r="AW85" s="100">
        <f t="shared" si="40"/>
        <v>0</v>
      </c>
      <c r="AX85" s="100">
        <f t="shared" si="40"/>
        <v>0</v>
      </c>
      <c r="AY85" s="100">
        <f t="shared" si="40"/>
        <v>0</v>
      </c>
      <c r="AZ85" s="100">
        <f t="shared" si="40"/>
        <v>0</v>
      </c>
      <c r="BA85" s="100">
        <f t="shared" si="40"/>
        <v>0</v>
      </c>
      <c r="BB85" s="100">
        <f t="shared" ref="BB85:CX85" si="41">BB81-BB84</f>
        <v>0</v>
      </c>
      <c r="BC85" s="100">
        <f t="shared" si="41"/>
        <v>0</v>
      </c>
      <c r="BD85" s="100">
        <f t="shared" si="41"/>
        <v>0</v>
      </c>
      <c r="BE85" s="100">
        <f t="shared" si="41"/>
        <v>0</v>
      </c>
      <c r="BF85" s="100">
        <f t="shared" si="41"/>
        <v>0</v>
      </c>
      <c r="BG85" s="100">
        <f t="shared" si="41"/>
        <v>0</v>
      </c>
      <c r="BH85" s="100">
        <f t="shared" si="41"/>
        <v>0</v>
      </c>
      <c r="BI85" s="100">
        <f t="shared" si="41"/>
        <v>0</v>
      </c>
      <c r="BJ85" s="100">
        <f t="shared" si="41"/>
        <v>0</v>
      </c>
      <c r="BK85" s="100">
        <f t="shared" si="41"/>
        <v>0</v>
      </c>
      <c r="BL85" s="100">
        <f t="shared" si="41"/>
        <v>0</v>
      </c>
      <c r="BM85" s="100">
        <f t="shared" si="41"/>
        <v>0</v>
      </c>
      <c r="BN85" s="100">
        <f t="shared" si="41"/>
        <v>0</v>
      </c>
      <c r="BO85" s="100">
        <f t="shared" si="41"/>
        <v>0</v>
      </c>
      <c r="BP85" s="100">
        <f t="shared" si="41"/>
        <v>0</v>
      </c>
      <c r="BQ85" s="100">
        <f t="shared" si="41"/>
        <v>0</v>
      </c>
      <c r="BR85" s="100">
        <f t="shared" si="41"/>
        <v>0</v>
      </c>
      <c r="BS85" s="100">
        <f t="shared" si="41"/>
        <v>0</v>
      </c>
      <c r="BT85" s="100">
        <f t="shared" si="41"/>
        <v>0</v>
      </c>
      <c r="BU85" s="100">
        <f t="shared" si="41"/>
        <v>0</v>
      </c>
      <c r="BV85" s="100">
        <f t="shared" si="41"/>
        <v>0</v>
      </c>
      <c r="BW85" s="100">
        <f t="shared" si="41"/>
        <v>0</v>
      </c>
      <c r="BX85" s="100">
        <f t="shared" si="41"/>
        <v>0</v>
      </c>
      <c r="BY85" s="100">
        <f t="shared" si="41"/>
        <v>0</v>
      </c>
      <c r="BZ85" s="100">
        <f t="shared" si="41"/>
        <v>0</v>
      </c>
      <c r="CA85" s="100">
        <f t="shared" si="41"/>
        <v>0</v>
      </c>
      <c r="CB85" s="100">
        <f t="shared" si="41"/>
        <v>0</v>
      </c>
      <c r="CC85" s="100">
        <f t="shared" si="41"/>
        <v>0</v>
      </c>
      <c r="CD85" s="100">
        <f t="shared" si="41"/>
        <v>0</v>
      </c>
      <c r="CE85" s="100">
        <f t="shared" si="41"/>
        <v>0</v>
      </c>
      <c r="CF85" s="100">
        <f t="shared" si="41"/>
        <v>0</v>
      </c>
      <c r="CG85" s="100">
        <f t="shared" si="41"/>
        <v>0</v>
      </c>
      <c r="CH85" s="100">
        <f t="shared" si="41"/>
        <v>0</v>
      </c>
      <c r="CI85" s="100">
        <f t="shared" si="41"/>
        <v>0</v>
      </c>
      <c r="CJ85" s="100">
        <f t="shared" si="41"/>
        <v>0</v>
      </c>
      <c r="CK85" s="100">
        <f t="shared" si="41"/>
        <v>0</v>
      </c>
      <c r="CL85" s="100">
        <f t="shared" si="41"/>
        <v>0</v>
      </c>
      <c r="CM85" s="100">
        <f t="shared" si="41"/>
        <v>0</v>
      </c>
      <c r="CN85" s="100">
        <f t="shared" si="41"/>
        <v>0</v>
      </c>
      <c r="CO85" s="100">
        <f t="shared" si="41"/>
        <v>0</v>
      </c>
      <c r="CP85" s="100">
        <f t="shared" si="41"/>
        <v>0</v>
      </c>
      <c r="CQ85" s="100">
        <f t="shared" si="41"/>
        <v>0</v>
      </c>
      <c r="CR85" s="100">
        <f t="shared" si="41"/>
        <v>0</v>
      </c>
      <c r="CS85" s="100">
        <f t="shared" si="41"/>
        <v>0</v>
      </c>
      <c r="CT85" s="100">
        <f t="shared" si="41"/>
        <v>0</v>
      </c>
      <c r="CU85" s="100">
        <f t="shared" si="41"/>
        <v>0</v>
      </c>
      <c r="CV85" s="100">
        <f t="shared" si="41"/>
        <v>0</v>
      </c>
      <c r="CW85" s="100">
        <f t="shared" si="41"/>
        <v>0</v>
      </c>
      <c r="CX85" s="100">
        <f t="shared" si="41"/>
        <v>0</v>
      </c>
    </row>
    <row r="86" spans="2:103" x14ac:dyDescent="0.2">
      <c r="C86" s="73"/>
      <c r="D86" s="73"/>
      <c r="E86" s="73"/>
      <c r="F86" s="73"/>
      <c r="G86" s="73"/>
      <c r="H86" s="73"/>
      <c r="I86" s="73"/>
      <c r="J86" s="73"/>
      <c r="K86" s="73"/>
      <c r="L86" s="73"/>
    </row>
    <row r="87" spans="2:103" x14ac:dyDescent="0.2">
      <c r="B87" s="12" t="s">
        <v>137</v>
      </c>
      <c r="C87" s="36">
        <f>IF($C$17&gt;$D$17,"bay error",NPV($C$66,$D81:$CX81)+$C81)</f>
        <v>4575246.0878996681</v>
      </c>
      <c r="D87" s="73"/>
      <c r="E87" s="12"/>
      <c r="F87" s="36"/>
      <c r="G87" s="73"/>
      <c r="H87" s="73"/>
      <c r="I87" s="73"/>
      <c r="J87" s="73"/>
      <c r="K87" s="73"/>
      <c r="L87" s="73"/>
    </row>
    <row r="88" spans="2:103" x14ac:dyDescent="0.2">
      <c r="B88" s="12" t="s">
        <v>138</v>
      </c>
      <c r="C88" s="36">
        <f>IF($C$17&gt;$D$17,"bay error",NPV($C$66,$D85:$CX85)+$C85)</f>
        <v>-5539327.6506687813</v>
      </c>
    </row>
    <row r="89" spans="2:103" x14ac:dyDescent="0.2">
      <c r="B89" s="12" t="s">
        <v>85</v>
      </c>
      <c r="C89" s="20">
        <f>IF($C$17&gt;$D$17,"bay error",IRR($C81:$CX81))</f>
        <v>0.159855350995048</v>
      </c>
    </row>
    <row r="90" spans="2:103" x14ac:dyDescent="0.2">
      <c r="B90" s="12" t="s">
        <v>86</v>
      </c>
      <c r="C90" s="20">
        <f>IF($C$17&gt;$D$17,"bay error",IRR($C85:$CX85))</f>
        <v>0.11334541548339794</v>
      </c>
    </row>
    <row r="91" spans="2:103" x14ac:dyDescent="0.2">
      <c r="B91" s="24" t="s">
        <v>36</v>
      </c>
      <c r="C91" s="7">
        <v>0</v>
      </c>
    </row>
    <row r="92" spans="2:103" x14ac:dyDescent="0.2">
      <c r="B92" s="24" t="s">
        <v>32</v>
      </c>
      <c r="C92" s="15">
        <f>IF(FV($C$61/12,$C$68*12,-D80/12,G58)&lt;0,0,FV($C$61/12,$C$68*12,-D80/12,G58))</f>
        <v>0</v>
      </c>
    </row>
    <row r="93" spans="2:103" ht="17" thickBot="1" x14ac:dyDescent="0.25">
      <c r="C93" s="15"/>
    </row>
    <row r="94" spans="2:103" ht="17" thickBot="1" x14ac:dyDescent="0.25">
      <c r="B94" s="134" t="s">
        <v>129</v>
      </c>
    </row>
    <row r="95" spans="2:103" x14ac:dyDescent="0.2">
      <c r="B95" s="94" t="s">
        <v>0</v>
      </c>
      <c r="C95" s="95">
        <f>-E25</f>
        <v>-7500000</v>
      </c>
      <c r="D95" s="95">
        <f t="shared" ref="D95:M95" si="42">(IF(C85=0,0,D77*-1)+IF(F95=0,(E79/$C$65),0))</f>
        <v>781122.25702368817</v>
      </c>
      <c r="E95" s="95">
        <f t="shared" si="42"/>
        <v>820178.36987487262</v>
      </c>
      <c r="F95" s="95">
        <f t="shared" si="42"/>
        <v>861187.28836861625</v>
      </c>
      <c r="G95" s="95">
        <f t="shared" si="42"/>
        <v>904246.65278704709</v>
      </c>
      <c r="H95" s="95">
        <f t="shared" si="42"/>
        <v>949458.98542639951</v>
      </c>
      <c r="I95" s="95">
        <f t="shared" si="42"/>
        <v>996931.93469771952</v>
      </c>
      <c r="J95" s="95">
        <f t="shared" si="42"/>
        <v>1046778.5314326056</v>
      </c>
      <c r="K95" s="95">
        <f t="shared" si="42"/>
        <v>1099117.458004236</v>
      </c>
      <c r="L95" s="95">
        <f t="shared" si="42"/>
        <v>1154073.3309044479</v>
      </c>
      <c r="M95" s="95">
        <f t="shared" si="42"/>
        <v>1211776.9974496705</v>
      </c>
      <c r="N95" s="95">
        <f t="shared" ref="N95:AY95" si="43">(IF(M85=0,0,N77*-1)+IF(P95=0,O79/$C$65,0))</f>
        <v>1272365.8473221541</v>
      </c>
      <c r="O95" s="95">
        <f t="shared" si="43"/>
        <v>1335984.1396882618</v>
      </c>
      <c r="P95" s="95">
        <f t="shared" si="43"/>
        <v>1402783.3466726749</v>
      </c>
      <c r="Q95" s="95">
        <f t="shared" si="43"/>
        <v>1472922.5140063087</v>
      </c>
      <c r="R95" s="95">
        <f t="shared" si="43"/>
        <v>1546568.6397066242</v>
      </c>
      <c r="S95" s="95">
        <f t="shared" si="43"/>
        <v>1623897.0716919554</v>
      </c>
      <c r="T95" s="95">
        <f t="shared" si="43"/>
        <v>1705091.9252765533</v>
      </c>
      <c r="U95" s="95">
        <f t="shared" si="43"/>
        <v>1790346.521540381</v>
      </c>
      <c r="V95" s="95">
        <f t="shared" si="43"/>
        <v>1879863.8476174001</v>
      </c>
      <c r="W95" s="95">
        <f t="shared" si="43"/>
        <v>220144749.20477659</v>
      </c>
      <c r="X95" s="95">
        <f t="shared" si="43"/>
        <v>2072549.8919981837</v>
      </c>
      <c r="Y95" s="95">
        <f t="shared" si="43"/>
        <v>0</v>
      </c>
      <c r="Z95" s="95">
        <f t="shared" si="43"/>
        <v>0</v>
      </c>
      <c r="AA95" s="95">
        <f t="shared" si="43"/>
        <v>0</v>
      </c>
      <c r="AB95" s="95">
        <f t="shared" si="43"/>
        <v>0</v>
      </c>
      <c r="AC95" s="95">
        <f t="shared" si="43"/>
        <v>0</v>
      </c>
      <c r="AD95" s="95">
        <f t="shared" si="43"/>
        <v>0</v>
      </c>
      <c r="AE95" s="95">
        <f t="shared" si="43"/>
        <v>0</v>
      </c>
      <c r="AF95" s="95">
        <f t="shared" si="43"/>
        <v>0</v>
      </c>
      <c r="AG95" s="95">
        <f t="shared" si="43"/>
        <v>0</v>
      </c>
      <c r="AH95" s="95">
        <f t="shared" si="43"/>
        <v>0</v>
      </c>
      <c r="AI95" s="95">
        <f t="shared" si="43"/>
        <v>0</v>
      </c>
      <c r="AJ95" s="95">
        <f t="shared" si="43"/>
        <v>0</v>
      </c>
      <c r="AK95" s="95">
        <f t="shared" si="43"/>
        <v>0</v>
      </c>
      <c r="AL95" s="95">
        <f t="shared" si="43"/>
        <v>0</v>
      </c>
      <c r="AM95" s="95">
        <f t="shared" si="43"/>
        <v>0</v>
      </c>
      <c r="AN95" s="95">
        <f t="shared" si="43"/>
        <v>0</v>
      </c>
      <c r="AO95" s="95">
        <f t="shared" si="43"/>
        <v>0</v>
      </c>
      <c r="AP95" s="95">
        <f t="shared" si="43"/>
        <v>0</v>
      </c>
      <c r="AQ95" s="95">
        <f t="shared" si="43"/>
        <v>0</v>
      </c>
      <c r="AR95" s="95">
        <f t="shared" si="43"/>
        <v>0</v>
      </c>
      <c r="AS95" s="95">
        <f t="shared" si="43"/>
        <v>0</v>
      </c>
      <c r="AT95" s="95">
        <f t="shared" si="43"/>
        <v>0</v>
      </c>
      <c r="AU95" s="95">
        <f t="shared" si="43"/>
        <v>0</v>
      </c>
      <c r="AV95" s="95">
        <f t="shared" si="43"/>
        <v>0</v>
      </c>
      <c r="AW95" s="95">
        <f t="shared" si="43"/>
        <v>0</v>
      </c>
      <c r="AX95" s="95">
        <f t="shared" si="43"/>
        <v>0</v>
      </c>
      <c r="AY95" s="95">
        <f t="shared" si="43"/>
        <v>0</v>
      </c>
      <c r="AZ95" s="95">
        <f>(IF(AY85=0,0,AZ77*-1)+IF(BA95=0,BA79/$C$65,0))</f>
        <v>0</v>
      </c>
      <c r="BA95" s="95">
        <f t="shared" ref="BA95:CF95" si="44">(IF(AZ85=0,0,BA77*-1)+IF(BC95=0,BB79/$C$65,0))</f>
        <v>0</v>
      </c>
      <c r="BB95" s="95">
        <f t="shared" si="44"/>
        <v>0</v>
      </c>
      <c r="BC95" s="95">
        <f t="shared" si="44"/>
        <v>0</v>
      </c>
      <c r="BD95" s="95">
        <f t="shared" si="44"/>
        <v>0</v>
      </c>
      <c r="BE95" s="95">
        <f t="shared" si="44"/>
        <v>0</v>
      </c>
      <c r="BF95" s="95">
        <f t="shared" si="44"/>
        <v>0</v>
      </c>
      <c r="BG95" s="95">
        <f t="shared" si="44"/>
        <v>0</v>
      </c>
      <c r="BH95" s="95">
        <f t="shared" si="44"/>
        <v>0</v>
      </c>
      <c r="BI95" s="95">
        <f t="shared" si="44"/>
        <v>0</v>
      </c>
      <c r="BJ95" s="95">
        <f t="shared" si="44"/>
        <v>0</v>
      </c>
      <c r="BK95" s="95">
        <f t="shared" si="44"/>
        <v>0</v>
      </c>
      <c r="BL95" s="95">
        <f t="shared" si="44"/>
        <v>0</v>
      </c>
      <c r="BM95" s="95">
        <f t="shared" si="44"/>
        <v>0</v>
      </c>
      <c r="BN95" s="95">
        <f t="shared" si="44"/>
        <v>0</v>
      </c>
      <c r="BO95" s="95">
        <f t="shared" si="44"/>
        <v>0</v>
      </c>
      <c r="BP95" s="95">
        <f t="shared" si="44"/>
        <v>0</v>
      </c>
      <c r="BQ95" s="95">
        <f t="shared" si="44"/>
        <v>0</v>
      </c>
      <c r="BR95" s="95">
        <f t="shared" si="44"/>
        <v>0</v>
      </c>
      <c r="BS95" s="95">
        <f t="shared" si="44"/>
        <v>0</v>
      </c>
      <c r="BT95" s="95">
        <f t="shared" si="44"/>
        <v>0</v>
      </c>
      <c r="BU95" s="95">
        <f t="shared" si="44"/>
        <v>0</v>
      </c>
      <c r="BV95" s="95">
        <f t="shared" si="44"/>
        <v>0</v>
      </c>
      <c r="BW95" s="95">
        <f t="shared" si="44"/>
        <v>0</v>
      </c>
      <c r="BX95" s="95">
        <f t="shared" si="44"/>
        <v>0</v>
      </c>
      <c r="BY95" s="95">
        <f t="shared" si="44"/>
        <v>0</v>
      </c>
      <c r="BZ95" s="95">
        <f t="shared" si="44"/>
        <v>0</v>
      </c>
      <c r="CA95" s="95">
        <f t="shared" si="44"/>
        <v>0</v>
      </c>
      <c r="CB95" s="95">
        <f t="shared" si="44"/>
        <v>0</v>
      </c>
      <c r="CC95" s="95">
        <f t="shared" si="44"/>
        <v>0</v>
      </c>
      <c r="CD95" s="95">
        <f t="shared" si="44"/>
        <v>0</v>
      </c>
      <c r="CE95" s="95">
        <f t="shared" si="44"/>
        <v>0</v>
      </c>
      <c r="CF95" s="95">
        <f t="shared" si="44"/>
        <v>0</v>
      </c>
      <c r="CG95" s="95">
        <f t="shared" ref="CG95:CY95" si="45">(IF(CF85=0,0,CG77*-1)+IF(CI95=0,CH79/$C$65,0))</f>
        <v>0</v>
      </c>
      <c r="CH95" s="95">
        <f t="shared" si="45"/>
        <v>0</v>
      </c>
      <c r="CI95" s="95">
        <f t="shared" si="45"/>
        <v>0</v>
      </c>
      <c r="CJ95" s="95">
        <f t="shared" si="45"/>
        <v>0</v>
      </c>
      <c r="CK95" s="95">
        <f t="shared" si="45"/>
        <v>0</v>
      </c>
      <c r="CL95" s="95">
        <f t="shared" si="45"/>
        <v>0</v>
      </c>
      <c r="CM95" s="95">
        <f t="shared" si="45"/>
        <v>0</v>
      </c>
      <c r="CN95" s="95">
        <f t="shared" si="45"/>
        <v>0</v>
      </c>
      <c r="CO95" s="95">
        <f t="shared" si="45"/>
        <v>0</v>
      </c>
      <c r="CP95" s="95">
        <f t="shared" si="45"/>
        <v>0</v>
      </c>
      <c r="CQ95" s="95">
        <f t="shared" si="45"/>
        <v>0</v>
      </c>
      <c r="CR95" s="95">
        <f t="shared" si="45"/>
        <v>0</v>
      </c>
      <c r="CS95" s="95">
        <f t="shared" si="45"/>
        <v>0</v>
      </c>
      <c r="CT95" s="95">
        <f t="shared" si="45"/>
        <v>0</v>
      </c>
      <c r="CU95" s="95">
        <f t="shared" si="45"/>
        <v>0</v>
      </c>
      <c r="CV95" s="95">
        <f t="shared" si="45"/>
        <v>0</v>
      </c>
      <c r="CW95" s="95">
        <f t="shared" si="45"/>
        <v>0</v>
      </c>
      <c r="CX95" s="95">
        <f t="shared" si="45"/>
        <v>0</v>
      </c>
      <c r="CY95" s="95">
        <f t="shared" si="45"/>
        <v>0</v>
      </c>
    </row>
    <row r="96" spans="2:103" s="29" customFormat="1" x14ac:dyDescent="0.2">
      <c r="B96" s="12" t="s">
        <v>31</v>
      </c>
      <c r="C96" s="14">
        <v>0</v>
      </c>
      <c r="D96" s="14">
        <v>1</v>
      </c>
      <c r="E96" s="14">
        <v>2</v>
      </c>
      <c r="F96" s="14">
        <v>3</v>
      </c>
      <c r="G96" s="14">
        <v>4</v>
      </c>
      <c r="H96" s="14">
        <v>5</v>
      </c>
      <c r="I96" s="14">
        <v>6</v>
      </c>
      <c r="J96" s="14">
        <v>7</v>
      </c>
      <c r="K96" s="14">
        <v>8</v>
      </c>
      <c r="L96" s="14">
        <v>9</v>
      </c>
      <c r="M96" s="14">
        <v>10</v>
      </c>
      <c r="N96" s="14">
        <v>11</v>
      </c>
      <c r="O96" s="14">
        <v>12</v>
      </c>
      <c r="P96" s="14">
        <v>13</v>
      </c>
      <c r="Q96" s="14">
        <v>14</v>
      </c>
      <c r="R96" s="14">
        <v>15</v>
      </c>
      <c r="S96" s="14">
        <v>16</v>
      </c>
      <c r="T96" s="14">
        <v>17</v>
      </c>
      <c r="U96" s="14">
        <v>18</v>
      </c>
      <c r="V96" s="14">
        <v>19</v>
      </c>
      <c r="W96" s="14">
        <v>20</v>
      </c>
      <c r="X96" s="14">
        <v>21</v>
      </c>
      <c r="Y96" s="14">
        <v>22</v>
      </c>
      <c r="Z96" s="14">
        <v>23</v>
      </c>
      <c r="AA96" s="14">
        <v>24</v>
      </c>
      <c r="AB96" s="14">
        <v>25</v>
      </c>
      <c r="AC96" s="14">
        <v>26</v>
      </c>
      <c r="AD96" s="14">
        <v>27</v>
      </c>
      <c r="AE96" s="14">
        <v>28</v>
      </c>
      <c r="AF96" s="14">
        <v>29</v>
      </c>
      <c r="AG96" s="14">
        <v>30</v>
      </c>
      <c r="AH96" s="14">
        <v>31</v>
      </c>
      <c r="AI96" s="14">
        <v>32</v>
      </c>
      <c r="AJ96" s="14">
        <v>33</v>
      </c>
      <c r="AK96" s="14">
        <v>34</v>
      </c>
      <c r="AL96" s="14">
        <v>35</v>
      </c>
      <c r="AM96" s="14">
        <v>36</v>
      </c>
      <c r="AN96" s="14">
        <v>37</v>
      </c>
      <c r="AO96" s="14">
        <v>38</v>
      </c>
      <c r="AP96" s="14">
        <v>39</v>
      </c>
      <c r="AQ96" s="14">
        <v>40</v>
      </c>
      <c r="AR96" s="14">
        <v>41</v>
      </c>
      <c r="AS96" s="14">
        <v>42</v>
      </c>
      <c r="AT96" s="14">
        <v>43</v>
      </c>
      <c r="AU96" s="14">
        <v>44</v>
      </c>
      <c r="AV96" s="14">
        <v>45</v>
      </c>
      <c r="AW96" s="14">
        <v>46</v>
      </c>
      <c r="AX96" s="14">
        <v>47</v>
      </c>
      <c r="AY96" s="14">
        <v>48</v>
      </c>
      <c r="AZ96" s="14">
        <v>49</v>
      </c>
      <c r="BA96" s="14">
        <v>50</v>
      </c>
      <c r="BB96" s="14">
        <v>51</v>
      </c>
      <c r="BC96" s="14">
        <v>52</v>
      </c>
      <c r="BD96" s="14">
        <v>53</v>
      </c>
      <c r="BE96" s="14">
        <v>54</v>
      </c>
      <c r="BF96" s="14">
        <v>55</v>
      </c>
      <c r="BG96" s="14">
        <v>56</v>
      </c>
      <c r="BH96" s="14">
        <v>57</v>
      </c>
      <c r="BI96" s="14">
        <v>58</v>
      </c>
      <c r="BJ96" s="14">
        <v>59</v>
      </c>
      <c r="BK96" s="14">
        <v>60</v>
      </c>
      <c r="BL96" s="14">
        <v>61</v>
      </c>
      <c r="BM96" s="14">
        <v>62</v>
      </c>
      <c r="BN96" s="14">
        <v>63</v>
      </c>
      <c r="BO96" s="14">
        <v>64</v>
      </c>
      <c r="BP96" s="14">
        <v>65</v>
      </c>
      <c r="BQ96" s="14">
        <v>66</v>
      </c>
      <c r="BR96" s="14">
        <v>67</v>
      </c>
      <c r="BS96" s="14">
        <v>68</v>
      </c>
      <c r="BT96" s="14">
        <v>69</v>
      </c>
      <c r="BU96" s="14">
        <v>70</v>
      </c>
      <c r="BV96" s="14">
        <v>71</v>
      </c>
      <c r="BW96" s="14">
        <v>72</v>
      </c>
      <c r="BX96" s="14">
        <v>73</v>
      </c>
      <c r="BY96" s="14">
        <v>74</v>
      </c>
      <c r="BZ96" s="14">
        <v>75</v>
      </c>
      <c r="CA96" s="14">
        <v>76</v>
      </c>
      <c r="CB96" s="14">
        <v>77</v>
      </c>
      <c r="CC96" s="14">
        <v>78</v>
      </c>
      <c r="CD96" s="14">
        <v>79</v>
      </c>
      <c r="CE96" s="14">
        <v>80</v>
      </c>
      <c r="CF96" s="14">
        <v>81</v>
      </c>
      <c r="CG96" s="14">
        <v>82</v>
      </c>
      <c r="CH96" s="14">
        <v>83</v>
      </c>
      <c r="CI96" s="14">
        <v>84</v>
      </c>
      <c r="CJ96" s="14">
        <v>85</v>
      </c>
      <c r="CK96" s="14">
        <v>86</v>
      </c>
      <c r="CL96" s="14">
        <v>87</v>
      </c>
      <c r="CM96" s="14">
        <v>88</v>
      </c>
      <c r="CN96" s="14">
        <v>89</v>
      </c>
      <c r="CO96" s="14">
        <v>90</v>
      </c>
      <c r="CP96" s="14">
        <v>91</v>
      </c>
      <c r="CQ96" s="14">
        <v>92</v>
      </c>
      <c r="CR96" s="14">
        <v>93</v>
      </c>
      <c r="CS96" s="14">
        <v>94</v>
      </c>
      <c r="CT96" s="14">
        <v>95</v>
      </c>
      <c r="CU96" s="14">
        <v>96</v>
      </c>
      <c r="CV96" s="14">
        <v>97</v>
      </c>
      <c r="CW96" s="14">
        <v>98</v>
      </c>
      <c r="CX96" s="14">
        <v>99</v>
      </c>
      <c r="CY96" s="14"/>
    </row>
    <row r="97" spans="2:102" x14ac:dyDescent="0.2">
      <c r="B97" s="94" t="s">
        <v>0</v>
      </c>
      <c r="C97" s="95">
        <f>-E25</f>
        <v>-7500000</v>
      </c>
      <c r="D97" s="95">
        <f t="shared" ref="D97" si="46">IF(C95&gt;D95,0,D95)</f>
        <v>781122.25702368817</v>
      </c>
      <c r="E97" s="95">
        <f t="shared" ref="E97" si="47">IF(D95&gt;E95,0,E95)</f>
        <v>820178.36987487262</v>
      </c>
      <c r="F97" s="95">
        <f t="shared" ref="F97" si="48">IF(E95&gt;F95,0,F95)</f>
        <v>861187.28836861625</v>
      </c>
      <c r="G97" s="95">
        <f t="shared" ref="G97" si="49">IF(F95&gt;G95,0,G95)</f>
        <v>904246.65278704709</v>
      </c>
      <c r="H97" s="95">
        <f t="shared" ref="H97" si="50">IF(G95&gt;H95,0,H95)</f>
        <v>949458.98542639951</v>
      </c>
      <c r="I97" s="95">
        <f t="shared" ref="I97" si="51">IF(H95&gt;I95,0,I95)</f>
        <v>996931.93469771952</v>
      </c>
      <c r="J97" s="95">
        <f t="shared" ref="J97" si="52">IF(I95&gt;J95,0,J95)</f>
        <v>1046778.5314326056</v>
      </c>
      <c r="K97" s="95">
        <f t="shared" ref="K97" si="53">IF(J95&gt;K95,0,K95)</f>
        <v>1099117.458004236</v>
      </c>
      <c r="L97" s="95">
        <f t="shared" ref="L97" si="54">IF(K95&gt;L95,0,L95)</f>
        <v>1154073.3309044479</v>
      </c>
      <c r="M97" s="95">
        <f t="shared" ref="M97" si="55">IF(L95&gt;M95,0,M95)</f>
        <v>1211776.9974496705</v>
      </c>
      <c r="N97" s="95">
        <f t="shared" ref="N97:BB97" si="56">IF(M95&gt;N95,0,N95)</f>
        <v>1272365.8473221541</v>
      </c>
      <c r="O97" s="95">
        <f t="shared" si="56"/>
        <v>1335984.1396882618</v>
      </c>
      <c r="P97" s="95">
        <f t="shared" si="56"/>
        <v>1402783.3466726749</v>
      </c>
      <c r="Q97" s="95">
        <f t="shared" si="56"/>
        <v>1472922.5140063087</v>
      </c>
      <c r="R97" s="95">
        <f t="shared" si="56"/>
        <v>1546568.6397066242</v>
      </c>
      <c r="S97" s="95">
        <f t="shared" si="56"/>
        <v>1623897.0716919554</v>
      </c>
      <c r="T97" s="95">
        <f t="shared" si="56"/>
        <v>1705091.9252765533</v>
      </c>
      <c r="U97" s="95">
        <f t="shared" si="56"/>
        <v>1790346.521540381</v>
      </c>
      <c r="V97" s="95">
        <f t="shared" si="56"/>
        <v>1879863.8476174001</v>
      </c>
      <c r="W97" s="95">
        <f t="shared" si="56"/>
        <v>220144749.20477659</v>
      </c>
      <c r="X97" s="95">
        <f t="shared" si="56"/>
        <v>0</v>
      </c>
      <c r="Y97" s="95">
        <f t="shared" si="56"/>
        <v>0</v>
      </c>
      <c r="Z97" s="95">
        <f t="shared" si="56"/>
        <v>0</v>
      </c>
      <c r="AA97" s="95">
        <f t="shared" si="56"/>
        <v>0</v>
      </c>
      <c r="AB97" s="95">
        <f t="shared" si="56"/>
        <v>0</v>
      </c>
      <c r="AC97" s="95">
        <f t="shared" si="56"/>
        <v>0</v>
      </c>
      <c r="AD97" s="95">
        <f t="shared" si="56"/>
        <v>0</v>
      </c>
      <c r="AE97" s="95">
        <f t="shared" si="56"/>
        <v>0</v>
      </c>
      <c r="AF97" s="95">
        <f t="shared" si="56"/>
        <v>0</v>
      </c>
      <c r="AG97" s="95">
        <f t="shared" si="56"/>
        <v>0</v>
      </c>
      <c r="AH97" s="95">
        <f t="shared" si="56"/>
        <v>0</v>
      </c>
      <c r="AI97" s="95">
        <f t="shared" si="56"/>
        <v>0</v>
      </c>
      <c r="AJ97" s="95">
        <f t="shared" si="56"/>
        <v>0</v>
      </c>
      <c r="AK97" s="95">
        <f t="shared" si="56"/>
        <v>0</v>
      </c>
      <c r="AL97" s="95">
        <f t="shared" si="56"/>
        <v>0</v>
      </c>
      <c r="AM97" s="95">
        <f t="shared" si="56"/>
        <v>0</v>
      </c>
      <c r="AN97" s="95">
        <f t="shared" si="56"/>
        <v>0</v>
      </c>
      <c r="AO97" s="95">
        <f t="shared" si="56"/>
        <v>0</v>
      </c>
      <c r="AP97" s="95">
        <f t="shared" si="56"/>
        <v>0</v>
      </c>
      <c r="AQ97" s="95">
        <f t="shared" si="56"/>
        <v>0</v>
      </c>
      <c r="AR97" s="95">
        <f t="shared" si="56"/>
        <v>0</v>
      </c>
      <c r="AS97" s="95">
        <f t="shared" si="56"/>
        <v>0</v>
      </c>
      <c r="AT97" s="95">
        <f t="shared" si="56"/>
        <v>0</v>
      </c>
      <c r="AU97" s="95">
        <f t="shared" si="56"/>
        <v>0</v>
      </c>
      <c r="AV97" s="95">
        <f t="shared" si="56"/>
        <v>0</v>
      </c>
      <c r="AW97" s="95">
        <f t="shared" si="56"/>
        <v>0</v>
      </c>
      <c r="AX97" s="95">
        <f t="shared" si="56"/>
        <v>0</v>
      </c>
      <c r="AY97" s="95">
        <f t="shared" si="56"/>
        <v>0</v>
      </c>
      <c r="AZ97" s="95">
        <f t="shared" si="56"/>
        <v>0</v>
      </c>
      <c r="BA97" s="95">
        <f>IF(AZ95&gt;BA95,0,BA95)</f>
        <v>0</v>
      </c>
      <c r="BB97" s="95">
        <f t="shared" si="56"/>
        <v>0</v>
      </c>
      <c r="BC97" s="95">
        <f t="shared" ref="BC97" si="57">IF(BB95&gt;BC95,0,BC95)</f>
        <v>0</v>
      </c>
      <c r="BD97" s="95">
        <f t="shared" ref="BD97" si="58">IF(BC95&gt;BD95,0,BD95)</f>
        <v>0</v>
      </c>
      <c r="BE97" s="95">
        <f t="shared" ref="BE97" si="59">IF(BD95&gt;BE95,0,BE95)</f>
        <v>0</v>
      </c>
      <c r="BF97" s="95">
        <f t="shared" ref="BF97" si="60">IF(BE95&gt;BF95,0,BF95)</f>
        <v>0</v>
      </c>
      <c r="BG97" s="95">
        <f t="shared" ref="BG97" si="61">IF(BF95&gt;BG95,0,BG95)</f>
        <v>0</v>
      </c>
      <c r="BH97" s="95">
        <f t="shared" ref="BH97" si="62">IF(BG95&gt;BH95,0,BH95)</f>
        <v>0</v>
      </c>
      <c r="BI97" s="95">
        <f t="shared" ref="BI97" si="63">IF(BH95&gt;BI95,0,BI95)</f>
        <v>0</v>
      </c>
      <c r="BJ97" s="95">
        <f t="shared" ref="BJ97" si="64">IF(BI95&gt;BJ95,0,BJ95)</f>
        <v>0</v>
      </c>
      <c r="BK97" s="95">
        <f t="shared" ref="BK97" si="65">IF(BJ95&gt;BK95,0,BK95)</f>
        <v>0</v>
      </c>
      <c r="BL97" s="95">
        <f t="shared" ref="BL97" si="66">IF(BK95&gt;BL95,0,BL95)</f>
        <v>0</v>
      </c>
      <c r="BM97" s="95">
        <f t="shared" ref="BM97" si="67">IF(BL95&gt;BM95,0,BM95)</f>
        <v>0</v>
      </c>
      <c r="BN97" s="95">
        <f t="shared" ref="BN97" si="68">IF(BM95&gt;BN95,0,BN95)</f>
        <v>0</v>
      </c>
      <c r="BO97" s="95">
        <f t="shared" ref="BO97" si="69">IF(BN95&gt;BO95,0,BO95)</f>
        <v>0</v>
      </c>
      <c r="BP97" s="95">
        <f t="shared" ref="BP97" si="70">IF(BO95&gt;BP95,0,BP95)</f>
        <v>0</v>
      </c>
      <c r="BQ97" s="95">
        <f t="shared" ref="BQ97" si="71">IF(BP95&gt;BQ95,0,BQ95)</f>
        <v>0</v>
      </c>
      <c r="BR97" s="95">
        <f t="shared" ref="BR97" si="72">IF(BQ95&gt;BR95,0,BR95)</f>
        <v>0</v>
      </c>
      <c r="BS97" s="95">
        <f t="shared" ref="BS97" si="73">IF(BR95&gt;BS95,0,BS95)</f>
        <v>0</v>
      </c>
      <c r="BT97" s="95">
        <f t="shared" ref="BT97" si="74">IF(BS95&gt;BT95,0,BT95)</f>
        <v>0</v>
      </c>
      <c r="BU97" s="95">
        <f t="shared" ref="BU97" si="75">IF(BT95&gt;BU95,0,BU95)</f>
        <v>0</v>
      </c>
      <c r="BV97" s="95">
        <f t="shared" ref="BV97" si="76">IF(BU95&gt;BV95,0,BV95)</f>
        <v>0</v>
      </c>
      <c r="BW97" s="95">
        <f t="shared" ref="BW97" si="77">IF(BV95&gt;BW95,0,BW95)</f>
        <v>0</v>
      </c>
      <c r="BX97" s="95">
        <f t="shared" ref="BX97" si="78">IF(BW95&gt;BX95,0,BX95)</f>
        <v>0</v>
      </c>
      <c r="BY97" s="95">
        <f t="shared" ref="BY97" si="79">IF(BX95&gt;BY95,0,BY95)</f>
        <v>0</v>
      </c>
      <c r="BZ97" s="95">
        <f t="shared" ref="BZ97" si="80">IF(BY95&gt;BZ95,0,BZ95)</f>
        <v>0</v>
      </c>
      <c r="CA97" s="95">
        <f t="shared" ref="CA97" si="81">IF(BZ95&gt;CA95,0,CA95)</f>
        <v>0</v>
      </c>
      <c r="CB97" s="95">
        <f t="shared" ref="CB97" si="82">IF(CA95&gt;CB95,0,CB95)</f>
        <v>0</v>
      </c>
      <c r="CC97" s="95">
        <f t="shared" ref="CC97" si="83">IF(CB95&gt;CC95,0,CC95)</f>
        <v>0</v>
      </c>
      <c r="CD97" s="95">
        <f t="shared" ref="CD97" si="84">IF(CC95&gt;CD95,0,CD95)</f>
        <v>0</v>
      </c>
      <c r="CE97" s="95">
        <f t="shared" ref="CE97" si="85">IF(CD95&gt;CE95,0,CE95)</f>
        <v>0</v>
      </c>
      <c r="CF97" s="95">
        <f t="shared" ref="CF97" si="86">IF(CE95&gt;CF95,0,CF95)</f>
        <v>0</v>
      </c>
      <c r="CG97" s="95">
        <f t="shared" ref="CG97" si="87">IF(CF95&gt;CG95,0,CG95)</f>
        <v>0</v>
      </c>
      <c r="CH97" s="95">
        <f t="shared" ref="CH97" si="88">IF(CG95&gt;CH95,0,CH95)</f>
        <v>0</v>
      </c>
      <c r="CI97" s="95">
        <f t="shared" ref="CI97" si="89">IF(CH95&gt;CI95,0,CI95)</f>
        <v>0</v>
      </c>
      <c r="CJ97" s="95">
        <f t="shared" ref="CJ97" si="90">IF(CI95&gt;CJ95,0,CJ95)</f>
        <v>0</v>
      </c>
      <c r="CK97" s="95">
        <f t="shared" ref="CK97" si="91">IF(CJ95&gt;CK95,0,CK95)</f>
        <v>0</v>
      </c>
      <c r="CL97" s="95">
        <f t="shared" ref="CL97" si="92">IF(CK95&gt;CL95,0,CL95)</f>
        <v>0</v>
      </c>
      <c r="CM97" s="95">
        <f t="shared" ref="CM97" si="93">IF(CL95&gt;CM95,0,CM95)</f>
        <v>0</v>
      </c>
      <c r="CN97" s="95">
        <f t="shared" ref="CN97" si="94">IF(CM95&gt;CN95,0,CN95)</f>
        <v>0</v>
      </c>
      <c r="CO97" s="95">
        <f t="shared" ref="CO97" si="95">IF(CN95&gt;CO95,0,CO95)</f>
        <v>0</v>
      </c>
      <c r="CP97" s="95">
        <f t="shared" ref="CP97" si="96">IF(CO95&gt;CP95,0,CP95)</f>
        <v>0</v>
      </c>
      <c r="CQ97" s="95">
        <f t="shared" ref="CQ97" si="97">IF(CP95&gt;CQ95,0,CQ95)</f>
        <v>0</v>
      </c>
      <c r="CR97" s="95">
        <f t="shared" ref="CR97" si="98">IF(CQ95&gt;CR95,0,CR95)</f>
        <v>0</v>
      </c>
      <c r="CS97" s="95">
        <f t="shared" ref="CS97" si="99">IF(CR95&gt;CS95,0,CS95)</f>
        <v>0</v>
      </c>
      <c r="CT97" s="95">
        <f t="shared" ref="CT97" si="100">IF(CS95&gt;CT95,0,CT95)</f>
        <v>0</v>
      </c>
      <c r="CU97" s="95">
        <f t="shared" ref="CU97" si="101">IF(CT95&gt;CU95,0,CU95)</f>
        <v>0</v>
      </c>
      <c r="CV97" s="95">
        <f t="shared" ref="CV97" si="102">IF(CU95&gt;CV95,0,CV95)</f>
        <v>0</v>
      </c>
      <c r="CW97" s="95">
        <f t="shared" ref="CW97" si="103">IF(CV95&gt;CW95,0,CW95)</f>
        <v>0</v>
      </c>
      <c r="CX97" s="95">
        <f t="shared" ref="CX97" si="104">IF(CW95&gt;CX95,0,CX95)</f>
        <v>0</v>
      </c>
    </row>
    <row r="98" spans="2:102" x14ac:dyDescent="0.2">
      <c r="B98" s="12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</row>
    <row r="99" spans="2:102" x14ac:dyDescent="0.2">
      <c r="B99" s="12" t="s">
        <v>139</v>
      </c>
      <c r="C99" s="36">
        <f>IF($C$17&gt;$D$17,"bay error",NPV($C$67,D97:CX97)+C97)</f>
        <v>15378045.043524887</v>
      </c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</row>
    <row r="100" spans="2:102" x14ac:dyDescent="0.2">
      <c r="B100" s="12" t="s">
        <v>84</v>
      </c>
      <c r="C100" s="20">
        <f>IF($C$17&gt;$D$17,"bay error",IRR($C97:$CX97))</f>
        <v>0.23170857500255782</v>
      </c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</row>
  </sheetData>
  <sheetProtection algorithmName="SHA-512" hashValue="lSJq4emJubhMbDN8HqVaNAkwfqHfXe66rz1Vo/VeaqF7M2QyfpDeTMCkywIoThTVkM1VEXYl1FLVCHh8d6UiDQ==" saltValue="BKJ9+XS5ZsE85P4kVvybjg==" spinCount="100000" sheet="1" scenarios="1" selectLockedCells="1" selectUnlockedCells="1"/>
  <mergeCells count="3">
    <mergeCell ref="B2:L6"/>
    <mergeCell ref="J44:L44"/>
    <mergeCell ref="N44:P44"/>
  </mergeCells>
  <conditionalFormatting sqref="C17">
    <cfRule type="cellIs" dxfId="0" priority="2" operator="greaterThan">
      <formula>$D$17</formula>
    </cfRule>
  </conditionalFormatting>
  <pageMargins left="0.75" right="0.75" top="1" bottom="1" header="0.5" footer="0.5"/>
  <pageSetup paperSize="9" orientation="portrait" horizontalDpi="4294967292" verticalDpi="429496729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Y211"/>
  <sheetViews>
    <sheetView zoomScale="71" zoomScaleNormal="71" zoomScalePageLayoutView="80" workbookViewId="0">
      <pane xSplit="45820" topLeftCell="CK1"/>
      <selection activeCell="R28" sqref="R28"/>
      <selection pane="topRight" activeCell="CH114" sqref="CH114"/>
    </sheetView>
  </sheetViews>
  <sheetFormatPr baseColWidth="10" defaultRowHeight="16" x14ac:dyDescent="0.2"/>
  <cols>
    <col min="1" max="1" width="2.83203125" customWidth="1"/>
    <col min="2" max="2" width="40.83203125" customWidth="1"/>
    <col min="3" max="3" width="11.83203125" bestFit="1" customWidth="1"/>
    <col min="4" max="50" width="12.83203125" customWidth="1"/>
    <col min="51" max="55" width="14.33203125" bestFit="1" customWidth="1"/>
    <col min="56" max="77" width="12.83203125" customWidth="1"/>
    <col min="78" max="78" width="14.33203125" bestFit="1" customWidth="1"/>
    <col min="79" max="100" width="12.83203125" customWidth="1"/>
    <col min="101" max="101" width="13.83203125" bestFit="1" customWidth="1"/>
    <col min="102" max="102" width="15.83203125" customWidth="1"/>
    <col min="103" max="103" width="15.33203125" customWidth="1"/>
  </cols>
  <sheetData>
    <row r="1" spans="2:12" ht="17" thickBot="1" x14ac:dyDescent="0.25"/>
    <row r="2" spans="2:12" s="24" customFormat="1" ht="16" customHeight="1" x14ac:dyDescent="0.2">
      <c r="B2" s="144" t="s">
        <v>157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2:12" s="24" customFormat="1" ht="16" customHeight="1" x14ac:dyDescent="0.2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9"/>
    </row>
    <row r="4" spans="2:12" s="24" customFormat="1" ht="16" customHeight="1" x14ac:dyDescent="0.2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9"/>
    </row>
    <row r="5" spans="2:12" s="24" customFormat="1" ht="16" customHeight="1" x14ac:dyDescent="0.2"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9"/>
    </row>
    <row r="6" spans="2:12" s="24" customFormat="1" ht="17" customHeight="1" thickBot="1" x14ac:dyDescent="0.2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2:12" s="24" customFormat="1" ht="17" customHeight="1" x14ac:dyDescent="0.2">
      <c r="B7" s="137" t="str">
        <f>'LEASE LENGTH INPUT OUTPUT SHEET'!B7</f>
        <v>Model Date: 17/12/2017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8" spans="2:12" s="24" customFormat="1" ht="16" customHeight="1" x14ac:dyDescent="0.2"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</row>
    <row r="9" spans="2:12" x14ac:dyDescent="0.2">
      <c r="B9" s="44" t="s">
        <v>29</v>
      </c>
    </row>
    <row r="10" spans="2:12" x14ac:dyDescent="0.2">
      <c r="B10" s="47" t="s">
        <v>112</v>
      </c>
      <c r="C10" s="38"/>
      <c r="D10" s="4" t="s">
        <v>105</v>
      </c>
      <c r="E10" s="4" t="s">
        <v>1</v>
      </c>
      <c r="F10" s="49"/>
      <c r="G10" s="6"/>
      <c r="H10" s="4"/>
      <c r="I10" s="4"/>
      <c r="J10" s="4"/>
      <c r="K10" s="4"/>
      <c r="L10" s="4"/>
    </row>
    <row r="11" spans="2:12" x14ac:dyDescent="0.2">
      <c r="B11" t="s">
        <v>100</v>
      </c>
      <c r="C11" s="53">
        <f>'LEASE LENGTH INPUT OUTPUT SHEET'!C14</f>
        <v>2.5</v>
      </c>
      <c r="D11" s="5">
        <f>C23*C11</f>
        <v>2500</v>
      </c>
      <c r="E11" s="9"/>
      <c r="F11" s="4"/>
      <c r="G11" s="4"/>
      <c r="H11" s="4"/>
      <c r="I11" s="4"/>
      <c r="J11" s="4"/>
      <c r="K11" s="4"/>
      <c r="L11" s="4"/>
    </row>
    <row r="12" spans="2:12" x14ac:dyDescent="0.2">
      <c r="B12" t="s">
        <v>2</v>
      </c>
      <c r="C12" s="129">
        <f>'LEASE LENGTH INPUT OUTPUT SHEET'!C15</f>
        <v>0.8</v>
      </c>
      <c r="D12" s="5">
        <f>C12*C23</f>
        <v>800</v>
      </c>
      <c r="E12" s="9"/>
      <c r="F12" s="4"/>
      <c r="G12" s="4"/>
      <c r="H12" s="4"/>
      <c r="I12" s="4"/>
      <c r="J12" s="4"/>
      <c r="K12" s="4"/>
      <c r="L12" s="4"/>
    </row>
    <row r="13" spans="2:12" x14ac:dyDescent="0.2">
      <c r="B13" t="s">
        <v>3</v>
      </c>
      <c r="C13" s="53">
        <f>'LEASE LENGTH INPUT OUTPUT SHEET'!C16</f>
        <v>3</v>
      </c>
      <c r="D13" s="5">
        <f>C13*D12</f>
        <v>2400</v>
      </c>
      <c r="E13" s="9"/>
      <c r="F13" s="4"/>
      <c r="G13" s="4"/>
      <c r="H13" s="4"/>
      <c r="I13" s="4"/>
      <c r="J13" s="4"/>
      <c r="K13" s="4"/>
      <c r="L13" s="4"/>
    </row>
    <row r="14" spans="2:12" ht="19" x14ac:dyDescent="0.2">
      <c r="B14" t="s">
        <v>8</v>
      </c>
      <c r="C14" s="53">
        <f>'LEASE LENGTH INPUT OUTPUT SHEET'!C17</f>
        <v>4</v>
      </c>
      <c r="D14" s="5">
        <f>ROUNDUP(((E40/100)*C14),0)</f>
        <v>87</v>
      </c>
    </row>
    <row r="15" spans="2:12" x14ac:dyDescent="0.2">
      <c r="B15" s="3" t="s">
        <v>106</v>
      </c>
      <c r="C15" s="54">
        <f>'LEASE LENGTH INPUT OUTPUT SHEET'!C18</f>
        <v>25</v>
      </c>
      <c r="G15" s="16"/>
    </row>
    <row r="16" spans="2:12" x14ac:dyDescent="0.2">
      <c r="B16" s="3" t="s">
        <v>107</v>
      </c>
      <c r="C16" s="54">
        <f>'LEASE LENGTH INPUT OUTPUT SHEET'!C19</f>
        <v>25</v>
      </c>
    </row>
    <row r="17" spans="2:12" x14ac:dyDescent="0.2">
      <c r="B17" s="3" t="s">
        <v>108</v>
      </c>
      <c r="C17" s="54">
        <f>'LEASE LENGTH INPUT OUTPUT SHEET'!C20</f>
        <v>8</v>
      </c>
      <c r="D17" s="40">
        <f>(C23-D12)/C15</f>
        <v>8</v>
      </c>
      <c r="F17" s="57" t="s">
        <v>114</v>
      </c>
    </row>
    <row r="18" spans="2:12" x14ac:dyDescent="0.2">
      <c r="B18" s="3" t="s">
        <v>130</v>
      </c>
      <c r="D18" s="5">
        <f>D14-C17</f>
        <v>79</v>
      </c>
      <c r="E18" s="9"/>
    </row>
    <row r="19" spans="2:12" x14ac:dyDescent="0.2">
      <c r="B19" s="3" t="s">
        <v>113</v>
      </c>
      <c r="D19" s="5">
        <f>D14</f>
        <v>87</v>
      </c>
      <c r="E19" s="9"/>
    </row>
    <row r="20" spans="2:12" x14ac:dyDescent="0.2">
      <c r="B20" s="3"/>
      <c r="D20" s="5"/>
      <c r="E20" s="9"/>
    </row>
    <row r="21" spans="2:12" x14ac:dyDescent="0.2">
      <c r="B21" s="44" t="s">
        <v>95</v>
      </c>
    </row>
    <row r="22" spans="2:12" x14ac:dyDescent="0.2">
      <c r="B22" s="56" t="s">
        <v>111</v>
      </c>
      <c r="C22" s="4"/>
      <c r="F22" s="4"/>
      <c r="G22" s="4"/>
      <c r="H22" s="4"/>
      <c r="I22" s="4"/>
      <c r="J22" s="4"/>
      <c r="K22" s="4"/>
      <c r="L22" s="4"/>
    </row>
    <row r="23" spans="2:12" x14ac:dyDescent="0.2">
      <c r="B23" t="s">
        <v>103</v>
      </c>
      <c r="C23" s="51">
        <f>'LEASE LENGTH INPUT OUTPUT SHEET'!C24</f>
        <v>1000</v>
      </c>
      <c r="D23" s="1"/>
      <c r="E23" s="9"/>
      <c r="F23" s="4"/>
      <c r="G23" s="4"/>
      <c r="H23" s="4"/>
      <c r="I23" s="4"/>
      <c r="J23" s="4"/>
      <c r="K23" s="4"/>
      <c r="L23" s="4"/>
    </row>
    <row r="24" spans="2:12" x14ac:dyDescent="0.2">
      <c r="B24" t="s">
        <v>99</v>
      </c>
      <c r="C24" s="51">
        <f>'LEASE LENGTH INPUT OUTPUT SHEET'!C25</f>
        <v>3000</v>
      </c>
      <c r="D24" s="43"/>
      <c r="F24" s="48"/>
      <c r="G24" s="39"/>
      <c r="H24" s="3"/>
      <c r="I24" s="4"/>
      <c r="J24" s="4"/>
      <c r="K24" s="4"/>
      <c r="L24" s="4"/>
    </row>
    <row r="25" spans="2:12" x14ac:dyDescent="0.2">
      <c r="B25" t="s">
        <v>109</v>
      </c>
      <c r="C25" s="43"/>
      <c r="D25" s="43"/>
      <c r="E25" s="9">
        <f>C24*D11</f>
        <v>7500000</v>
      </c>
      <c r="F25" s="48"/>
      <c r="G25" s="39"/>
      <c r="H25" s="3"/>
      <c r="I25" s="4"/>
      <c r="J25" s="4"/>
      <c r="K25" s="4"/>
      <c r="L25" s="4"/>
    </row>
    <row r="26" spans="2:12" x14ac:dyDescent="0.2">
      <c r="B26" t="s">
        <v>123</v>
      </c>
      <c r="C26" s="52">
        <f>'LEASE LENGTH INPUT OUTPUT SHEET'!C26</f>
        <v>0.05</v>
      </c>
      <c r="D26" s="5"/>
      <c r="E26" s="9"/>
      <c r="F26" s="4"/>
      <c r="G26" s="4"/>
      <c r="H26" s="4"/>
      <c r="I26" s="4"/>
      <c r="J26" s="4"/>
      <c r="K26" s="4"/>
      <c r="L26" s="4"/>
    </row>
    <row r="27" spans="2:12" x14ac:dyDescent="0.2">
      <c r="B27" t="s">
        <v>104</v>
      </c>
      <c r="C27" s="52">
        <f>'LEASE LENGTH INPUT OUTPUT SHEET'!C27</f>
        <v>0.1</v>
      </c>
      <c r="E27" s="9">
        <f>C27*E25</f>
        <v>750000</v>
      </c>
      <c r="G27" s="6"/>
      <c r="H27" s="4"/>
      <c r="I27" s="4"/>
      <c r="J27" s="4"/>
      <c r="K27" s="4"/>
      <c r="L27" s="4"/>
    </row>
    <row r="28" spans="2:12" x14ac:dyDescent="0.2">
      <c r="B28" t="s">
        <v>152</v>
      </c>
      <c r="C28" s="59">
        <f>'LEASE LENGTH INPUT OUTPUT SHEET'!C28</f>
        <v>0.13297872340425532</v>
      </c>
      <c r="E28" s="9"/>
      <c r="G28" s="6"/>
      <c r="H28" s="4"/>
      <c r="I28" s="4"/>
      <c r="J28" s="4"/>
      <c r="K28" s="4"/>
      <c r="L28" s="4"/>
    </row>
    <row r="29" spans="2:12" x14ac:dyDescent="0.2">
      <c r="B29" t="s">
        <v>110</v>
      </c>
      <c r="C29" s="38"/>
      <c r="E29" s="9">
        <f>E27*((1+C26)^($C$55/12))</f>
        <v>781122.25702368817</v>
      </c>
      <c r="F29" s="49"/>
      <c r="G29" s="6"/>
      <c r="H29" s="4"/>
      <c r="I29" s="4"/>
      <c r="J29" s="4"/>
      <c r="K29" s="4"/>
      <c r="L29" s="4"/>
    </row>
    <row r="30" spans="2:12" x14ac:dyDescent="0.2">
      <c r="B30" s="56" t="s">
        <v>115</v>
      </c>
    </row>
    <row r="31" spans="2:12" x14ac:dyDescent="0.2">
      <c r="B31" t="s">
        <v>116</v>
      </c>
      <c r="C31" s="51">
        <f>'LEASE LENGTH INPUT OUTPUT SHEET'!C30</f>
        <v>10000</v>
      </c>
      <c r="D31" s="5">
        <f>IF(D13&lt;D11,D13,D11)</f>
        <v>2400</v>
      </c>
      <c r="E31" s="9">
        <f>C31*D31</f>
        <v>24000000</v>
      </c>
      <c r="F31" s="50" t="s">
        <v>98</v>
      </c>
      <c r="G31" s="4"/>
      <c r="I31" s="4"/>
      <c r="J31" s="4"/>
      <c r="K31" s="4"/>
      <c r="L31" s="4"/>
    </row>
    <row r="32" spans="2:12" x14ac:dyDescent="0.2">
      <c r="B32" t="s">
        <v>101</v>
      </c>
      <c r="C32" s="51">
        <f>'LEASE LENGTH INPUT OUTPUT SHEET'!C31</f>
        <v>150000</v>
      </c>
      <c r="D32" s="5"/>
      <c r="E32" s="9">
        <f>D17*C32</f>
        <v>1200000</v>
      </c>
      <c r="F32" s="4"/>
      <c r="G32" s="4"/>
      <c r="I32" s="4"/>
      <c r="J32" s="4"/>
      <c r="K32" s="4"/>
      <c r="L32" s="4"/>
    </row>
    <row r="33" spans="2:12" x14ac:dyDescent="0.2">
      <c r="B33" s="3" t="s">
        <v>102</v>
      </c>
      <c r="C33" s="51">
        <f>'LEASE LENGTH INPUT OUTPUT SHEET'!C32</f>
        <v>300000</v>
      </c>
      <c r="D33" s="5"/>
      <c r="E33" s="9">
        <f>D18*C33</f>
        <v>23700000</v>
      </c>
      <c r="F33" s="4"/>
      <c r="G33" s="4"/>
      <c r="H33" s="4"/>
      <c r="I33" s="4"/>
      <c r="J33" s="4"/>
      <c r="K33" s="4"/>
      <c r="L33" s="4"/>
    </row>
    <row r="34" spans="2:12" x14ac:dyDescent="0.2">
      <c r="B34" s="3" t="s">
        <v>37</v>
      </c>
      <c r="C34" s="22"/>
      <c r="D34" s="5"/>
      <c r="E34" s="9">
        <f>SUM(E31:E33)</f>
        <v>48900000</v>
      </c>
      <c r="F34" s="4"/>
      <c r="G34" s="4"/>
      <c r="H34" s="4"/>
      <c r="I34" s="4"/>
      <c r="J34" s="4"/>
      <c r="K34" s="4"/>
      <c r="L34" s="4"/>
    </row>
    <row r="35" spans="2:12" x14ac:dyDescent="0.2">
      <c r="B35" t="s">
        <v>38</v>
      </c>
      <c r="C35" s="4"/>
      <c r="D35" s="4"/>
      <c r="E35" s="9">
        <f>E34</f>
        <v>48900000</v>
      </c>
      <c r="F35" s="4"/>
      <c r="G35" s="4"/>
      <c r="I35" s="4"/>
      <c r="J35" s="4"/>
      <c r="K35" s="4"/>
      <c r="L35" s="4"/>
    </row>
    <row r="36" spans="2:12" x14ac:dyDescent="0.2">
      <c r="B36" t="s">
        <v>34</v>
      </c>
      <c r="C36" s="51">
        <f>'LEASE LENGTH INPUT OUTPUT SHEET'!C33</f>
        <v>250000</v>
      </c>
    </row>
    <row r="37" spans="2:12" x14ac:dyDescent="0.2">
      <c r="B37" t="s">
        <v>117</v>
      </c>
      <c r="C37" s="130">
        <f>'LEASE LENGTH INPUT OUTPUT SHEET'!C34</f>
        <v>0.06</v>
      </c>
      <c r="D37" s="75"/>
      <c r="F37" s="39"/>
    </row>
    <row r="38" spans="2:12" x14ac:dyDescent="0.2">
      <c r="C38" s="58"/>
      <c r="F38" s="39"/>
    </row>
    <row r="39" spans="2:12" x14ac:dyDescent="0.2">
      <c r="B39" s="12" t="s">
        <v>96</v>
      </c>
      <c r="E39" s="2"/>
    </row>
    <row r="40" spans="2:12" x14ac:dyDescent="0.2">
      <c r="B40" t="s">
        <v>4</v>
      </c>
      <c r="C40" s="52">
        <f>'LEASE LENGTH INPUT OUTPUT SHEET'!C37</f>
        <v>0.9</v>
      </c>
      <c r="E40" s="5">
        <f>C40*D31</f>
        <v>2160</v>
      </c>
    </row>
    <row r="41" spans="2:12" x14ac:dyDescent="0.2">
      <c r="B41" t="s">
        <v>119</v>
      </c>
      <c r="C41" s="51">
        <f>'LEASE LENGTH INPUT OUTPUT SHEET'!C38</f>
        <v>200</v>
      </c>
      <c r="D41" s="5"/>
      <c r="E41" s="9">
        <f>(C41*$E$40*12)*((1+C42)^(C55/12))</f>
        <v>5527364.7229872309</v>
      </c>
    </row>
    <row r="42" spans="2:12" x14ac:dyDescent="0.2">
      <c r="B42" t="s">
        <v>126</v>
      </c>
      <c r="C42" s="52">
        <f>'LEASE LENGTH INPUT OUTPUT SHEET'!C39</f>
        <v>0.08</v>
      </c>
      <c r="D42" s="5"/>
      <c r="G42" s="39"/>
    </row>
    <row r="43" spans="2:12" x14ac:dyDescent="0.2">
      <c r="B43" t="s">
        <v>120</v>
      </c>
      <c r="C43" s="51">
        <f>'LEASE LENGTH INPUT OUTPUT SHEET'!C40</f>
        <v>800</v>
      </c>
      <c r="E43" s="9">
        <f>(C43*C17*12)*((1+C45)^(C55/12))</f>
        <v>81886.884784996015</v>
      </c>
      <c r="I43" s="16"/>
      <c r="J43" s="39"/>
    </row>
    <row r="44" spans="2:12" x14ac:dyDescent="0.2">
      <c r="B44" t="s">
        <v>121</v>
      </c>
      <c r="C44" s="51">
        <f>'LEASE LENGTH INPUT OUTPUT SHEET'!C41</f>
        <v>1300</v>
      </c>
      <c r="E44" s="9">
        <f>(C44*D18*12)*((1+C45)^(C55/12))</f>
        <v>1314028.6042842329</v>
      </c>
      <c r="F44" s="1"/>
    </row>
    <row r="45" spans="2:12" x14ac:dyDescent="0.2">
      <c r="B45" t="s">
        <v>122</v>
      </c>
      <c r="C45" s="52">
        <f>'LEASE LENGTH INPUT OUTPUT SHEET'!C42</f>
        <v>0.08</v>
      </c>
      <c r="E45" s="9"/>
      <c r="G45" s="39"/>
      <c r="H45" s="16"/>
      <c r="I45" s="16"/>
      <c r="J45" s="39"/>
    </row>
    <row r="46" spans="2:12" x14ac:dyDescent="0.2">
      <c r="B46" t="s">
        <v>18</v>
      </c>
      <c r="C46" s="52">
        <f>'LEASE LENGTH INPUT OUTPUT SHEET'!C43</f>
        <v>0.1</v>
      </c>
      <c r="D46" s="39"/>
      <c r="E46" s="9"/>
      <c r="G46" s="39"/>
      <c r="H46" s="16"/>
      <c r="I46" s="16"/>
      <c r="J46" s="39"/>
    </row>
    <row r="47" spans="2:12" x14ac:dyDescent="0.2">
      <c r="C47" s="51"/>
      <c r="E47" s="9"/>
      <c r="G47" s="39"/>
      <c r="H47" s="16"/>
      <c r="I47" s="16"/>
      <c r="J47" s="39"/>
    </row>
    <row r="48" spans="2:12" x14ac:dyDescent="0.2">
      <c r="B48" t="s">
        <v>118</v>
      </c>
      <c r="C48" s="51">
        <f>'LEASE LENGTH INPUT OUTPUT SHEET'!C46</f>
        <v>40</v>
      </c>
      <c r="D48" s="5"/>
      <c r="E48" s="9">
        <f>(C48*$E$40*12*-1)*((1+C49)^(C55/12))</f>
        <v>-1105472.9445974461</v>
      </c>
      <c r="G48" s="39"/>
      <c r="H48" s="16"/>
      <c r="I48" s="16"/>
      <c r="J48" s="16"/>
    </row>
    <row r="49" spans="2:17" x14ac:dyDescent="0.2">
      <c r="B49" t="s">
        <v>149</v>
      </c>
      <c r="C49" s="52">
        <f>'LEASE LENGTH INPUT OUTPUT SHEET'!C47</f>
        <v>0.08</v>
      </c>
      <c r="D49" s="5"/>
      <c r="E49" s="9"/>
      <c r="G49" s="39"/>
      <c r="H49" s="16"/>
      <c r="I49" s="16"/>
      <c r="J49" s="16"/>
    </row>
    <row r="50" spans="2:17" x14ac:dyDescent="0.2">
      <c r="B50" t="s">
        <v>6</v>
      </c>
      <c r="C50" s="52">
        <f>'LEASE LENGTH INPUT OUTPUT SHEET'!C43</f>
        <v>0.1</v>
      </c>
      <c r="D50" s="4"/>
      <c r="E50" s="9">
        <f>E41*C50*-1</f>
        <v>-552736.47229872306</v>
      </c>
    </row>
    <row r="51" spans="2:17" x14ac:dyDescent="0.2">
      <c r="C51" s="38"/>
      <c r="D51" s="4"/>
      <c r="E51" s="9"/>
    </row>
    <row r="52" spans="2:17" x14ac:dyDescent="0.2">
      <c r="B52" s="12" t="s">
        <v>97</v>
      </c>
    </row>
    <row r="53" spans="2:17" x14ac:dyDescent="0.2">
      <c r="B53" t="s">
        <v>9</v>
      </c>
      <c r="C53" s="52">
        <f>'LEASE LENGTH INPUT OUTPUT SHEET'!C51</f>
        <v>0.7</v>
      </c>
      <c r="D53" s="9">
        <f>$E$34*C53</f>
        <v>34230000</v>
      </c>
    </row>
    <row r="54" spans="2:17" x14ac:dyDescent="0.2">
      <c r="B54" t="s">
        <v>10</v>
      </c>
      <c r="C54" s="8">
        <f>1-C53</f>
        <v>0.30000000000000004</v>
      </c>
      <c r="D54" s="9">
        <f>$E$34*C54</f>
        <v>14670000.000000002</v>
      </c>
    </row>
    <row r="55" spans="2:17" x14ac:dyDescent="0.2">
      <c r="B55" t="s">
        <v>124</v>
      </c>
      <c r="C55" s="55">
        <f>'LEASE LENGTH INPUT OUTPUT SHEET'!C52</f>
        <v>10</v>
      </c>
      <c r="E55" t="s">
        <v>11</v>
      </c>
      <c r="F55" t="s">
        <v>12</v>
      </c>
      <c r="G55" t="s">
        <v>16</v>
      </c>
    </row>
    <row r="56" spans="2:17" x14ac:dyDescent="0.2">
      <c r="B56" s="7">
        <v>0.25</v>
      </c>
      <c r="C56" s="4">
        <f>$C$55/3</f>
        <v>3.3333333333333335</v>
      </c>
      <c r="D56" s="1">
        <f>$E$34*B56</f>
        <v>12225000</v>
      </c>
      <c r="E56" s="1">
        <f>D54-D56</f>
        <v>2445000.0000000019</v>
      </c>
      <c r="F56" s="1">
        <f>IF(E56&gt;0,0,E56)</f>
        <v>0</v>
      </c>
      <c r="G56" s="1">
        <f>FV($C$60/12,C56,,-F56)</f>
        <v>0</v>
      </c>
    </row>
    <row r="57" spans="2:17" x14ac:dyDescent="0.2">
      <c r="B57" s="7">
        <v>0.5</v>
      </c>
      <c r="C57" s="4">
        <f t="shared" ref="C57:C58" si="0">$C$55/3</f>
        <v>3.3333333333333335</v>
      </c>
      <c r="D57" s="1">
        <f t="shared" ref="D57:D58" si="1">$E$34*B57</f>
        <v>24450000</v>
      </c>
      <c r="E57" s="1">
        <f>IF(E56&gt;0,E56-D57,-D57)</f>
        <v>-22005000</v>
      </c>
      <c r="F57" s="1">
        <f>IF(E57&gt;0,0,E57+F56)</f>
        <v>-22005000</v>
      </c>
      <c r="G57" s="1">
        <f>FV($C$60/12,C57,,-F57)+FV($C$60/12,C57,,-G56)</f>
        <v>-22684594.994785532</v>
      </c>
    </row>
    <row r="58" spans="2:17" x14ac:dyDescent="0.2">
      <c r="B58" s="7">
        <v>0.25</v>
      </c>
      <c r="C58" s="4">
        <f t="shared" si="0"/>
        <v>3.3333333333333335</v>
      </c>
      <c r="D58" s="1">
        <f t="shared" si="1"/>
        <v>12225000</v>
      </c>
      <c r="E58" s="1">
        <f>IF(E57&gt;0,E57-D58,-D58)</f>
        <v>-12225000</v>
      </c>
      <c r="F58" s="1">
        <f>IF(E58&gt;0,0,E58+F57)</f>
        <v>-34230000</v>
      </c>
      <c r="G58" s="1">
        <f>FV($C$60/12,C58,,-E58)+FV($C$60/12,C58,,-G57)</f>
        <v>-35987731.146953061</v>
      </c>
      <c r="Q58" s="1"/>
    </row>
    <row r="59" spans="2:17" x14ac:dyDescent="0.2">
      <c r="F59" s="1"/>
      <c r="Q59" s="1"/>
    </row>
    <row r="60" spans="2:17" x14ac:dyDescent="0.2">
      <c r="B60" t="s">
        <v>13</v>
      </c>
      <c r="C60" s="59">
        <f>'LEASE LENGTH INPUT OUTPUT SHEET'!C54</f>
        <v>0.11</v>
      </c>
      <c r="Q60" s="1"/>
    </row>
    <row r="61" spans="2:17" x14ac:dyDescent="0.2">
      <c r="B61" t="s">
        <v>14</v>
      </c>
      <c r="C61" s="59">
        <f>'LEASE LENGTH INPUT OUTPUT SHEET'!C55</f>
        <v>0.1</v>
      </c>
      <c r="Q61" s="1"/>
    </row>
    <row r="62" spans="2:17" x14ac:dyDescent="0.2">
      <c r="B62" t="s">
        <v>20</v>
      </c>
      <c r="C62" s="131">
        <f>'LEASE LENGTH INPUT OUTPUT SHEET'!C56</f>
        <v>10</v>
      </c>
      <c r="D62" t="s">
        <v>21</v>
      </c>
      <c r="F62" s="48" t="s">
        <v>87</v>
      </c>
      <c r="Q62" s="1"/>
    </row>
    <row r="63" spans="2:17" x14ac:dyDescent="0.2">
      <c r="B63" t="s">
        <v>25</v>
      </c>
      <c r="C63" s="132">
        <f>'LEASE LENGTH INPUT OUTPUT SHEET'!C57</f>
        <v>0.28000000000000003</v>
      </c>
    </row>
    <row r="64" spans="2:17" x14ac:dyDescent="0.2">
      <c r="B64" t="s">
        <v>27</v>
      </c>
      <c r="C64" s="61">
        <v>0.09</v>
      </c>
      <c r="Q64" s="1"/>
    </row>
    <row r="65" spans="2:103" x14ac:dyDescent="0.2">
      <c r="B65" t="s">
        <v>28</v>
      </c>
      <c r="C65" s="61">
        <f>C64+1%</f>
        <v>9.9999999999999992E-2</v>
      </c>
      <c r="F65" s="48" t="s">
        <v>35</v>
      </c>
      <c r="Q65" s="15"/>
    </row>
    <row r="66" spans="2:103" x14ac:dyDescent="0.2">
      <c r="B66" t="s">
        <v>127</v>
      </c>
      <c r="C66" s="59">
        <v>0.14000000000000001</v>
      </c>
      <c r="Q66" s="15"/>
    </row>
    <row r="67" spans="2:103" x14ac:dyDescent="0.2">
      <c r="B67" t="s">
        <v>128</v>
      </c>
      <c r="C67" s="59">
        <v>0.14000000000000001</v>
      </c>
      <c r="Q67" s="15"/>
    </row>
    <row r="68" spans="2:103" x14ac:dyDescent="0.2">
      <c r="B68" t="s">
        <v>30</v>
      </c>
      <c r="C68" s="127">
        <v>99</v>
      </c>
      <c r="L68" s="21"/>
    </row>
    <row r="69" spans="2:103" ht="17" thickBot="1" x14ac:dyDescent="0.25"/>
    <row r="70" spans="2:103" ht="17" thickBot="1" x14ac:dyDescent="0.25">
      <c r="B70" s="134" t="s">
        <v>125</v>
      </c>
    </row>
    <row r="71" spans="2:103" x14ac:dyDescent="0.2">
      <c r="B71" s="12" t="s">
        <v>31</v>
      </c>
      <c r="C71" s="14">
        <v>0</v>
      </c>
      <c r="D71" s="14">
        <v>1</v>
      </c>
      <c r="E71" s="14">
        <v>2</v>
      </c>
      <c r="F71" s="14">
        <v>3</v>
      </c>
      <c r="G71" s="14">
        <v>4</v>
      </c>
      <c r="H71" s="14">
        <v>5</v>
      </c>
      <c r="I71" s="14">
        <v>6</v>
      </c>
      <c r="J71" s="14">
        <v>7</v>
      </c>
      <c r="K71" s="14">
        <v>8</v>
      </c>
      <c r="L71" s="14">
        <v>9</v>
      </c>
      <c r="M71" s="14">
        <v>10</v>
      </c>
      <c r="N71" s="14">
        <v>11</v>
      </c>
      <c r="O71" s="14">
        <v>12</v>
      </c>
      <c r="P71" s="14">
        <v>13</v>
      </c>
      <c r="Q71" s="14">
        <v>14</v>
      </c>
      <c r="R71" s="14">
        <v>15</v>
      </c>
      <c r="S71" s="14">
        <v>16</v>
      </c>
      <c r="T71" s="14">
        <v>17</v>
      </c>
      <c r="U71" s="14">
        <v>18</v>
      </c>
      <c r="V71" s="14">
        <v>19</v>
      </c>
      <c r="W71" s="14">
        <v>20</v>
      </c>
      <c r="X71" s="14">
        <v>21</v>
      </c>
      <c r="Y71" s="14">
        <v>22</v>
      </c>
      <c r="Z71" s="14">
        <v>23</v>
      </c>
      <c r="AA71" s="14">
        <v>24</v>
      </c>
      <c r="AB71" s="14">
        <v>25</v>
      </c>
      <c r="AC71" s="14">
        <v>26</v>
      </c>
      <c r="AD71" s="14">
        <v>27</v>
      </c>
      <c r="AE71" s="14">
        <v>28</v>
      </c>
      <c r="AF71" s="14">
        <v>29</v>
      </c>
      <c r="AG71" s="14">
        <v>30</v>
      </c>
      <c r="AH71" s="14">
        <v>31</v>
      </c>
      <c r="AI71" s="14">
        <v>32</v>
      </c>
      <c r="AJ71" s="14">
        <v>33</v>
      </c>
      <c r="AK71" s="14">
        <v>34</v>
      </c>
      <c r="AL71" s="14">
        <v>35</v>
      </c>
      <c r="AM71" s="14">
        <v>36</v>
      </c>
      <c r="AN71" s="14">
        <v>37</v>
      </c>
      <c r="AO71" s="14">
        <v>38</v>
      </c>
      <c r="AP71" s="14">
        <v>39</v>
      </c>
      <c r="AQ71" s="14">
        <v>40</v>
      </c>
      <c r="AR71" s="14">
        <v>41</v>
      </c>
      <c r="AS71" s="14">
        <v>42</v>
      </c>
      <c r="AT71" s="14">
        <v>43</v>
      </c>
      <c r="AU71" s="14">
        <v>44</v>
      </c>
      <c r="AV71" s="14">
        <v>45</v>
      </c>
      <c r="AW71" s="14">
        <v>46</v>
      </c>
      <c r="AX71" s="14">
        <v>47</v>
      </c>
      <c r="AY71" s="14">
        <v>48</v>
      </c>
      <c r="AZ71" s="14">
        <v>49</v>
      </c>
      <c r="BA71" s="14">
        <v>50</v>
      </c>
      <c r="BB71" s="14">
        <v>51</v>
      </c>
      <c r="BC71" s="14">
        <v>52</v>
      </c>
      <c r="BD71" s="14">
        <v>53</v>
      </c>
      <c r="BE71" s="14">
        <v>54</v>
      </c>
      <c r="BF71" s="14">
        <v>55</v>
      </c>
      <c r="BG71" s="14">
        <v>56</v>
      </c>
      <c r="BH71" s="14">
        <v>57</v>
      </c>
      <c r="BI71" s="14">
        <v>58</v>
      </c>
      <c r="BJ71" s="14">
        <v>59</v>
      </c>
      <c r="BK71" s="14">
        <v>60</v>
      </c>
      <c r="BL71" s="14">
        <v>61</v>
      </c>
      <c r="BM71" s="14">
        <v>62</v>
      </c>
      <c r="BN71" s="14">
        <v>63</v>
      </c>
      <c r="BO71" s="14">
        <v>64</v>
      </c>
      <c r="BP71" s="14">
        <v>65</v>
      </c>
      <c r="BQ71" s="14">
        <v>66</v>
      </c>
      <c r="BR71" s="14">
        <v>67</v>
      </c>
      <c r="BS71" s="14">
        <v>68</v>
      </c>
      <c r="BT71" s="14">
        <v>69</v>
      </c>
      <c r="BU71" s="14">
        <v>70</v>
      </c>
      <c r="BV71" s="14">
        <v>71</v>
      </c>
      <c r="BW71" s="14">
        <v>72</v>
      </c>
      <c r="BX71" s="14">
        <v>73</v>
      </c>
      <c r="BY71" s="14">
        <v>74</v>
      </c>
      <c r="BZ71" s="14">
        <v>75</v>
      </c>
      <c r="CA71" s="14">
        <v>76</v>
      </c>
      <c r="CB71" s="14">
        <v>77</v>
      </c>
      <c r="CC71" s="14">
        <v>78</v>
      </c>
      <c r="CD71" s="14">
        <v>79</v>
      </c>
      <c r="CE71" s="14">
        <v>80</v>
      </c>
      <c r="CF71" s="14">
        <v>81</v>
      </c>
      <c r="CG71" s="14">
        <v>82</v>
      </c>
      <c r="CH71" s="14">
        <v>83</v>
      </c>
      <c r="CI71" s="14">
        <v>84</v>
      </c>
      <c r="CJ71" s="14">
        <v>85</v>
      </c>
      <c r="CK71" s="14">
        <v>86</v>
      </c>
      <c r="CL71" s="14">
        <v>87</v>
      </c>
      <c r="CM71" s="14">
        <v>88</v>
      </c>
      <c r="CN71" s="14">
        <v>89</v>
      </c>
      <c r="CO71" s="14">
        <v>90</v>
      </c>
      <c r="CP71" s="14">
        <v>91</v>
      </c>
      <c r="CQ71" s="14">
        <v>92</v>
      </c>
      <c r="CR71" s="14">
        <v>93</v>
      </c>
      <c r="CS71" s="14">
        <v>94</v>
      </c>
      <c r="CT71" s="14">
        <v>95</v>
      </c>
      <c r="CU71" s="14">
        <v>96</v>
      </c>
      <c r="CV71" s="14">
        <v>97</v>
      </c>
      <c r="CW71" s="14">
        <v>98</v>
      </c>
      <c r="CX71" s="14">
        <v>99</v>
      </c>
      <c r="CY71" s="14">
        <v>100</v>
      </c>
    </row>
    <row r="72" spans="2:103" x14ac:dyDescent="0.2">
      <c r="B72" t="s">
        <v>15</v>
      </c>
      <c r="D72" s="1">
        <f>E41</f>
        <v>5527364.7229872309</v>
      </c>
      <c r="E72" s="1">
        <f t="shared" ref="E72:AJ72" si="2">IF(D$71&gt;$C$68,0,FV($C$42,1,,-D72))</f>
        <v>5969553.9008262102</v>
      </c>
      <c r="F72" s="1">
        <f t="shared" si="2"/>
        <v>6447118.212892307</v>
      </c>
      <c r="G72" s="1">
        <f t="shared" si="2"/>
        <v>6962887.669923692</v>
      </c>
      <c r="H72" s="1">
        <f t="shared" si="2"/>
        <v>7519918.6835175883</v>
      </c>
      <c r="I72" s="1">
        <f t="shared" si="2"/>
        <v>8121512.178198996</v>
      </c>
      <c r="J72" s="1">
        <f t="shared" si="2"/>
        <v>8771233.1524549164</v>
      </c>
      <c r="K72" s="1">
        <f t="shared" si="2"/>
        <v>9472931.8046513107</v>
      </c>
      <c r="L72" s="1">
        <f t="shared" si="2"/>
        <v>10230766.349023417</v>
      </c>
      <c r="M72" s="1">
        <f t="shared" si="2"/>
        <v>11049227.65694529</v>
      </c>
      <c r="N72" s="1">
        <f t="shared" si="2"/>
        <v>11933165.869500915</v>
      </c>
      <c r="O72" s="1">
        <f t="shared" si="2"/>
        <v>12887819.139060989</v>
      </c>
      <c r="P72" s="1">
        <f t="shared" si="2"/>
        <v>13918844.67018587</v>
      </c>
      <c r="Q72" s="1">
        <f t="shared" si="2"/>
        <v>15032352.243800741</v>
      </c>
      <c r="R72" s="1">
        <f t="shared" si="2"/>
        <v>16234940.423304802</v>
      </c>
      <c r="S72" s="1">
        <f t="shared" si="2"/>
        <v>17533735.657169186</v>
      </c>
      <c r="T72" s="1">
        <f t="shared" si="2"/>
        <v>18936434.509742722</v>
      </c>
      <c r="U72" s="1">
        <f t="shared" si="2"/>
        <v>20451349.27052214</v>
      </c>
      <c r="V72" s="1">
        <f t="shared" si="2"/>
        <v>22087457.212163914</v>
      </c>
      <c r="W72" s="1">
        <f t="shared" si="2"/>
        <v>23854453.789137028</v>
      </c>
      <c r="X72" s="1">
        <f t="shared" si="2"/>
        <v>25762810.092267994</v>
      </c>
      <c r="Y72" s="1">
        <f t="shared" si="2"/>
        <v>27823834.899649434</v>
      </c>
      <c r="Z72" s="1">
        <f t="shared" si="2"/>
        <v>30049741.691621389</v>
      </c>
      <c r="AA72" s="1">
        <f t="shared" si="2"/>
        <v>32453721.026951101</v>
      </c>
      <c r="AB72" s="1">
        <f t="shared" si="2"/>
        <v>35050018.70910719</v>
      </c>
      <c r="AC72" s="1">
        <f t="shared" si="2"/>
        <v>37854020.205835767</v>
      </c>
      <c r="AD72" s="1">
        <f t="shared" si="2"/>
        <v>40882341.822302632</v>
      </c>
      <c r="AE72" s="1">
        <f t="shared" si="2"/>
        <v>44152929.168086849</v>
      </c>
      <c r="AF72" s="1">
        <f t="shared" si="2"/>
        <v>47685163.501533799</v>
      </c>
      <c r="AG72" s="1">
        <f t="shared" si="2"/>
        <v>51499976.581656508</v>
      </c>
      <c r="AH72" s="1">
        <f t="shared" si="2"/>
        <v>55619974.708189033</v>
      </c>
      <c r="AI72" s="1">
        <f t="shared" si="2"/>
        <v>60069572.684844159</v>
      </c>
      <c r="AJ72" s="1">
        <f t="shared" si="2"/>
        <v>64875138.499631695</v>
      </c>
      <c r="AK72" s="1">
        <f t="shared" ref="AK72:BP72" si="3">IF(AJ$71&gt;$C$68,0,FV($C$42,1,,-AJ72))</f>
        <v>70065149.579602242</v>
      </c>
      <c r="AL72" s="1">
        <f t="shared" si="3"/>
        <v>75670361.545970425</v>
      </c>
      <c r="AM72" s="1">
        <f t="shared" si="3"/>
        <v>81723990.469648063</v>
      </c>
      <c r="AN72" s="1">
        <f t="shared" si="3"/>
        <v>88261909.707219914</v>
      </c>
      <c r="AO72" s="1">
        <f t="shared" si="3"/>
        <v>95322862.48379752</v>
      </c>
      <c r="AP72" s="1">
        <f t="shared" si="3"/>
        <v>102948691.48250133</v>
      </c>
      <c r="AQ72" s="1">
        <f t="shared" si="3"/>
        <v>111184586.80110145</v>
      </c>
      <c r="AR72" s="1">
        <f t="shared" si="3"/>
        <v>120079353.74518956</v>
      </c>
      <c r="AS72" s="1">
        <f t="shared" si="3"/>
        <v>129685702.04480474</v>
      </c>
      <c r="AT72" s="1">
        <f t="shared" si="3"/>
        <v>140060558.20838913</v>
      </c>
      <c r="AU72" s="1">
        <f t="shared" si="3"/>
        <v>151265402.86506027</v>
      </c>
      <c r="AV72" s="1">
        <f t="shared" si="3"/>
        <v>163366635.0942651</v>
      </c>
      <c r="AW72" s="1">
        <f t="shared" si="3"/>
        <v>176435965.90180632</v>
      </c>
      <c r="AX72" s="1">
        <f t="shared" si="3"/>
        <v>190550843.17395085</v>
      </c>
      <c r="AY72" s="1">
        <f t="shared" si="3"/>
        <v>205794910.62786692</v>
      </c>
      <c r="AZ72" s="1">
        <f t="shared" si="3"/>
        <v>222258503.47809631</v>
      </c>
      <c r="BA72" s="1">
        <f t="shared" si="3"/>
        <v>240039183.75634402</v>
      </c>
      <c r="BB72" s="1">
        <f t="shared" si="3"/>
        <v>259242318.45685157</v>
      </c>
      <c r="BC72" s="1">
        <f t="shared" si="3"/>
        <v>279981703.93339974</v>
      </c>
      <c r="BD72" s="1">
        <f t="shared" si="3"/>
        <v>302380240.24807173</v>
      </c>
      <c r="BE72" s="1">
        <f t="shared" si="3"/>
        <v>326570659.4679175</v>
      </c>
      <c r="BF72" s="1">
        <f t="shared" si="3"/>
        <v>352696312.22535092</v>
      </c>
      <c r="BG72" s="1">
        <f t="shared" si="3"/>
        <v>380912017.20337903</v>
      </c>
      <c r="BH72" s="1">
        <f t="shared" si="3"/>
        <v>411384978.57964939</v>
      </c>
      <c r="BI72" s="1">
        <f t="shared" si="3"/>
        <v>444295776.86602139</v>
      </c>
      <c r="BJ72" s="1">
        <f t="shared" si="3"/>
        <v>479839439.01530313</v>
      </c>
      <c r="BK72" s="1">
        <f t="shared" si="3"/>
        <v>518226594.13652742</v>
      </c>
      <c r="BL72" s="1">
        <f t="shared" si="3"/>
        <v>559684721.66744959</v>
      </c>
      <c r="BM72" s="1">
        <f t="shared" si="3"/>
        <v>604459499.40084565</v>
      </c>
      <c r="BN72" s="1">
        <f t="shared" si="3"/>
        <v>652816259.35291338</v>
      </c>
      <c r="BO72" s="1">
        <f t="shared" si="3"/>
        <v>705041560.10114646</v>
      </c>
      <c r="BP72" s="1">
        <f t="shared" si="3"/>
        <v>761444884.90923822</v>
      </c>
      <c r="BQ72" s="1">
        <f t="shared" ref="BQ72:CY72" si="4">IF(BP$71&gt;$C$68,0,FV($C$42,1,,-BP72))</f>
        <v>822360475.70197737</v>
      </c>
      <c r="BR72" s="1">
        <f t="shared" si="4"/>
        <v>888149313.75813568</v>
      </c>
      <c r="BS72" s="1">
        <f t="shared" si="4"/>
        <v>959201258.85878658</v>
      </c>
      <c r="BT72" s="1">
        <f t="shared" si="4"/>
        <v>1035937359.5674896</v>
      </c>
      <c r="BU72" s="1">
        <f t="shared" si="4"/>
        <v>1118812348.3328888</v>
      </c>
      <c r="BV72" s="1">
        <f t="shared" si="4"/>
        <v>1208317336.1995201</v>
      </c>
      <c r="BW72" s="1">
        <f t="shared" si="4"/>
        <v>1304982723.0954819</v>
      </c>
      <c r="BX72" s="1">
        <f t="shared" si="4"/>
        <v>1409381340.9431205</v>
      </c>
      <c r="BY72" s="1">
        <f t="shared" si="4"/>
        <v>1522131848.2185702</v>
      </c>
      <c r="BZ72" s="1">
        <f t="shared" si="4"/>
        <v>1643902396.076056</v>
      </c>
      <c r="CA72" s="1">
        <f t="shared" si="4"/>
        <v>1775414587.7621405</v>
      </c>
      <c r="CB72" s="1">
        <f t="shared" si="4"/>
        <v>1917447754.7831118</v>
      </c>
      <c r="CC72" s="1">
        <f t="shared" si="4"/>
        <v>2070843575.165761</v>
      </c>
      <c r="CD72" s="1">
        <f t="shared" si="4"/>
        <v>2236511061.1790218</v>
      </c>
      <c r="CE72" s="1">
        <f t="shared" si="4"/>
        <v>2415431946.0733438</v>
      </c>
      <c r="CF72" s="1">
        <f t="shared" si="4"/>
        <v>2608666501.7592115</v>
      </c>
      <c r="CG72" s="1">
        <f t="shared" si="4"/>
        <v>2817359821.8999486</v>
      </c>
      <c r="CH72" s="1">
        <f t="shared" si="4"/>
        <v>3042748607.6519446</v>
      </c>
      <c r="CI72" s="1">
        <f t="shared" si="4"/>
        <v>3286168496.2641006</v>
      </c>
      <c r="CJ72" s="1">
        <f t="shared" si="4"/>
        <v>3549061975.965229</v>
      </c>
      <c r="CK72" s="1">
        <f t="shared" si="4"/>
        <v>3832986934.0424476</v>
      </c>
      <c r="CL72" s="1">
        <f t="shared" si="4"/>
        <v>4139625888.7658439</v>
      </c>
      <c r="CM72" s="1">
        <f t="shared" si="4"/>
        <v>4470795959.8671112</v>
      </c>
      <c r="CN72" s="1">
        <f t="shared" si="4"/>
        <v>4828459636.6564808</v>
      </c>
      <c r="CO72" s="1">
        <f t="shared" si="4"/>
        <v>5214736407.5889997</v>
      </c>
      <c r="CP72" s="1">
        <f t="shared" si="4"/>
        <v>5631915320.1961203</v>
      </c>
      <c r="CQ72" s="1">
        <f t="shared" si="4"/>
        <v>6082468545.8118105</v>
      </c>
      <c r="CR72" s="1">
        <f t="shared" si="4"/>
        <v>6569066029.4767561</v>
      </c>
      <c r="CS72" s="1">
        <f t="shared" si="4"/>
        <v>7094591311.834897</v>
      </c>
      <c r="CT72" s="1">
        <f t="shared" si="4"/>
        <v>7662158616.7816896</v>
      </c>
      <c r="CU72" s="1">
        <f t="shared" si="4"/>
        <v>8275131306.1242256</v>
      </c>
      <c r="CV72" s="1">
        <f t="shared" si="4"/>
        <v>8937141810.6141644</v>
      </c>
      <c r="CW72" s="1">
        <f t="shared" si="4"/>
        <v>9652113155.4632988</v>
      </c>
      <c r="CX72" s="1">
        <f t="shared" si="4"/>
        <v>10424282207.900364</v>
      </c>
      <c r="CY72" s="1">
        <f t="shared" si="4"/>
        <v>11258224784.532394</v>
      </c>
    </row>
    <row r="73" spans="2:103" x14ac:dyDescent="0.2">
      <c r="B73" t="s">
        <v>5</v>
      </c>
      <c r="D73" s="1">
        <f>E48</f>
        <v>-1105472.9445974461</v>
      </c>
      <c r="E73" s="1">
        <f t="shared" ref="E73:AJ73" si="5">IF(D$71&gt;$C$68,0,FV($C$42,1,,-D73))</f>
        <v>-1193910.7801652418</v>
      </c>
      <c r="F73" s="1">
        <f t="shared" si="5"/>
        <v>-1289423.6425784612</v>
      </c>
      <c r="G73" s="1">
        <f t="shared" si="5"/>
        <v>-1392577.5339847382</v>
      </c>
      <c r="H73" s="1">
        <f t="shared" si="5"/>
        <v>-1503983.7367035174</v>
      </c>
      <c r="I73" s="1">
        <f t="shared" si="5"/>
        <v>-1624302.4356397989</v>
      </c>
      <c r="J73" s="1">
        <f t="shared" si="5"/>
        <v>-1754246.6304909829</v>
      </c>
      <c r="K73" s="1">
        <f t="shared" si="5"/>
        <v>-1894586.3609302617</v>
      </c>
      <c r="L73" s="1">
        <f t="shared" si="5"/>
        <v>-2046153.2698046828</v>
      </c>
      <c r="M73" s="1">
        <f t="shared" si="5"/>
        <v>-2209845.5313890576</v>
      </c>
      <c r="N73" s="1">
        <f t="shared" si="5"/>
        <v>-2386633.1739001824</v>
      </c>
      <c r="O73" s="1">
        <f t="shared" si="5"/>
        <v>-2577563.8278121972</v>
      </c>
      <c r="P73" s="1">
        <f t="shared" si="5"/>
        <v>-2783768.9340371732</v>
      </c>
      <c r="Q73" s="1">
        <f t="shared" si="5"/>
        <v>-3006470.4487601472</v>
      </c>
      <c r="R73" s="1">
        <f t="shared" si="5"/>
        <v>-3246988.084660959</v>
      </c>
      <c r="S73" s="1">
        <f t="shared" si="5"/>
        <v>-3506747.1314338357</v>
      </c>
      <c r="T73" s="1">
        <f t="shared" si="5"/>
        <v>-3787286.9019485428</v>
      </c>
      <c r="U73" s="1">
        <f t="shared" si="5"/>
        <v>-4090269.8541044267</v>
      </c>
      <c r="V73" s="1">
        <f t="shared" si="5"/>
        <v>-4417491.4424327808</v>
      </c>
      <c r="W73" s="1">
        <f t="shared" si="5"/>
        <v>-4770890.757827404</v>
      </c>
      <c r="X73" s="1">
        <f t="shared" si="5"/>
        <v>-5152562.0184535962</v>
      </c>
      <c r="Y73" s="1">
        <f t="shared" si="5"/>
        <v>-5564766.979929884</v>
      </c>
      <c r="Z73" s="1">
        <f t="shared" si="5"/>
        <v>-6009948.3383242749</v>
      </c>
      <c r="AA73" s="1">
        <f t="shared" si="5"/>
        <v>-6490744.2053902177</v>
      </c>
      <c r="AB73" s="1">
        <f t="shared" si="5"/>
        <v>-7010003.7418214353</v>
      </c>
      <c r="AC73" s="1">
        <f t="shared" si="5"/>
        <v>-7570804.0411671503</v>
      </c>
      <c r="AD73" s="1">
        <f t="shared" si="5"/>
        <v>-8176468.3644605232</v>
      </c>
      <c r="AE73" s="1">
        <f t="shared" si="5"/>
        <v>-8830585.833617365</v>
      </c>
      <c r="AF73" s="1">
        <f t="shared" si="5"/>
        <v>-9537032.7003067546</v>
      </c>
      <c r="AG73" s="1">
        <f t="shared" si="5"/>
        <v>-10299995.316331295</v>
      </c>
      <c r="AH73" s="1">
        <f t="shared" si="5"/>
        <v>-11123994.941637799</v>
      </c>
      <c r="AI73" s="1">
        <f t="shared" si="5"/>
        <v>-12013914.536968824</v>
      </c>
      <c r="AJ73" s="1">
        <f t="shared" si="5"/>
        <v>-12975027.69992633</v>
      </c>
      <c r="AK73" s="1">
        <f t="shared" ref="AK73:BP73" si="6">IF(AJ$71&gt;$C$68,0,FV($C$42,1,,-AJ73))</f>
        <v>-14013029.915920436</v>
      </c>
      <c r="AL73" s="1">
        <f t="shared" si="6"/>
        <v>-15134072.309194073</v>
      </c>
      <c r="AM73" s="1">
        <f t="shared" si="6"/>
        <v>-16344798.0939296</v>
      </c>
      <c r="AN73" s="1">
        <f t="shared" si="6"/>
        <v>-17652381.941443969</v>
      </c>
      <c r="AO73" s="1">
        <f t="shared" si="6"/>
        <v>-19064572.496759485</v>
      </c>
      <c r="AP73" s="1">
        <f t="shared" si="6"/>
        <v>-20589738.296500247</v>
      </c>
      <c r="AQ73" s="1">
        <f t="shared" si="6"/>
        <v>-22236917.360220268</v>
      </c>
      <c r="AR73" s="1">
        <f t="shared" si="6"/>
        <v>-24015870.749037892</v>
      </c>
      <c r="AS73" s="1">
        <f t="shared" si="6"/>
        <v>-25937140.408960924</v>
      </c>
      <c r="AT73" s="1">
        <f t="shared" si="6"/>
        <v>-28012111.641677801</v>
      </c>
      <c r="AU73" s="1">
        <f t="shared" si="6"/>
        <v>-30253080.573012028</v>
      </c>
      <c r="AV73" s="1">
        <f t="shared" si="6"/>
        <v>-32673327.018852994</v>
      </c>
      <c r="AW73" s="1">
        <f t="shared" si="6"/>
        <v>-35287193.180361234</v>
      </c>
      <c r="AX73" s="1">
        <f t="shared" si="6"/>
        <v>-38110168.634790137</v>
      </c>
      <c r="AY73" s="1">
        <f t="shared" si="6"/>
        <v>-41158982.125573352</v>
      </c>
      <c r="AZ73" s="1">
        <f t="shared" si="6"/>
        <v>-44451700.695619226</v>
      </c>
      <c r="BA73" s="1">
        <f t="shared" si="6"/>
        <v>-48007836.751268767</v>
      </c>
      <c r="BB73" s="1">
        <f t="shared" si="6"/>
        <v>-51848463.691370271</v>
      </c>
      <c r="BC73" s="1">
        <f t="shared" si="6"/>
        <v>-55996340.786679894</v>
      </c>
      <c r="BD73" s="1">
        <f t="shared" si="6"/>
        <v>-60476048.049614288</v>
      </c>
      <c r="BE73" s="1">
        <f t="shared" si="6"/>
        <v>-65314131.893583432</v>
      </c>
      <c r="BF73" s="1">
        <f t="shared" si="6"/>
        <v>-70539262.445070118</v>
      </c>
      <c r="BG73" s="1">
        <f t="shared" si="6"/>
        <v>-76182403.440675735</v>
      </c>
      <c r="BH73" s="1">
        <f t="shared" si="6"/>
        <v>-82276995.715929806</v>
      </c>
      <c r="BI73" s="1">
        <f t="shared" si="6"/>
        <v>-88859155.373204201</v>
      </c>
      <c r="BJ73" s="1">
        <f t="shared" si="6"/>
        <v>-95967887.803060547</v>
      </c>
      <c r="BK73" s="1">
        <f t="shared" si="6"/>
        <v>-103645318.82730539</v>
      </c>
      <c r="BL73" s="1">
        <f t="shared" si="6"/>
        <v>-111936944.33348984</v>
      </c>
      <c r="BM73" s="1">
        <f t="shared" si="6"/>
        <v>-120891899.88016903</v>
      </c>
      <c r="BN73" s="1">
        <f t="shared" si="6"/>
        <v>-130563251.87058257</v>
      </c>
      <c r="BO73" s="1">
        <f t="shared" si="6"/>
        <v>-141008312.02022919</v>
      </c>
      <c r="BP73" s="1">
        <f t="shared" si="6"/>
        <v>-152288976.98184752</v>
      </c>
      <c r="BQ73" s="1">
        <f t="shared" ref="BQ73:CY73" si="7">IF(BP$71&gt;$C$68,0,FV($C$42,1,,-BP73))</f>
        <v>-164472095.14039534</v>
      </c>
      <c r="BR73" s="1">
        <f t="shared" si="7"/>
        <v>-177629862.75162697</v>
      </c>
      <c r="BS73" s="1">
        <f t="shared" si="7"/>
        <v>-191840251.77175713</v>
      </c>
      <c r="BT73" s="1">
        <f t="shared" si="7"/>
        <v>-207187471.91349772</v>
      </c>
      <c r="BU73" s="1">
        <f t="shared" si="7"/>
        <v>-223762469.66657755</v>
      </c>
      <c r="BV73" s="1">
        <f t="shared" si="7"/>
        <v>-241663467.23990378</v>
      </c>
      <c r="BW73" s="1">
        <f t="shared" si="7"/>
        <v>-260996544.6190961</v>
      </c>
      <c r="BX73" s="1">
        <f t="shared" si="7"/>
        <v>-281876268.18862379</v>
      </c>
      <c r="BY73" s="1">
        <f t="shared" si="7"/>
        <v>-304426369.64371371</v>
      </c>
      <c r="BZ73" s="1">
        <f t="shared" si="7"/>
        <v>-328780479.21521086</v>
      </c>
      <c r="CA73" s="1">
        <f t="shared" si="7"/>
        <v>-355082917.55242777</v>
      </c>
      <c r="CB73" s="1">
        <f t="shared" si="7"/>
        <v>-383489550.956622</v>
      </c>
      <c r="CC73" s="1">
        <f t="shared" si="7"/>
        <v>-414168715.03315181</v>
      </c>
      <c r="CD73" s="1">
        <f t="shared" si="7"/>
        <v>-447302212.23580396</v>
      </c>
      <c r="CE73" s="1">
        <f t="shared" si="7"/>
        <v>-483086389.21466833</v>
      </c>
      <c r="CF73" s="1">
        <f t="shared" si="7"/>
        <v>-521733300.35184181</v>
      </c>
      <c r="CG73" s="1">
        <f t="shared" si="7"/>
        <v>-563471964.37998915</v>
      </c>
      <c r="CH73" s="1">
        <f t="shared" si="7"/>
        <v>-608549721.53038836</v>
      </c>
      <c r="CI73" s="1">
        <f t="shared" si="7"/>
        <v>-657233699.25281942</v>
      </c>
      <c r="CJ73" s="1">
        <f t="shared" si="7"/>
        <v>-709812395.19304502</v>
      </c>
      <c r="CK73" s="1">
        <f t="shared" si="7"/>
        <v>-766597386.80848873</v>
      </c>
      <c r="CL73" s="1">
        <f t="shared" si="7"/>
        <v>-827925177.75316787</v>
      </c>
      <c r="CM73" s="1">
        <f t="shared" si="7"/>
        <v>-894159191.97342134</v>
      </c>
      <c r="CN73" s="1">
        <f t="shared" si="7"/>
        <v>-965691927.33129513</v>
      </c>
      <c r="CO73" s="1">
        <f t="shared" si="7"/>
        <v>-1042947281.5177988</v>
      </c>
      <c r="CP73" s="1">
        <f t="shared" si="7"/>
        <v>-1126383064.0392227</v>
      </c>
      <c r="CQ73" s="1">
        <f t="shared" si="7"/>
        <v>-1216493709.1623607</v>
      </c>
      <c r="CR73" s="1">
        <f t="shared" si="7"/>
        <v>-1313813205.8953495</v>
      </c>
      <c r="CS73" s="1">
        <f t="shared" si="7"/>
        <v>-1418918262.3669775</v>
      </c>
      <c r="CT73" s="1">
        <f t="shared" si="7"/>
        <v>-1532431723.3563356</v>
      </c>
      <c r="CU73" s="1">
        <f t="shared" si="7"/>
        <v>-1655026261.2248425</v>
      </c>
      <c r="CV73" s="1">
        <f t="shared" si="7"/>
        <v>-1787428362.1228302</v>
      </c>
      <c r="CW73" s="1">
        <f t="shared" si="7"/>
        <v>-1930422631.0926566</v>
      </c>
      <c r="CX73" s="1">
        <f t="shared" si="7"/>
        <v>-2084856441.5800693</v>
      </c>
      <c r="CY73" s="1">
        <f t="shared" si="7"/>
        <v>-2251644956.9064751</v>
      </c>
    </row>
    <row r="74" spans="2:103" x14ac:dyDescent="0.2">
      <c r="B74" t="s">
        <v>6</v>
      </c>
      <c r="D74" s="1">
        <f>E50</f>
        <v>-552736.47229872306</v>
      </c>
      <c r="E74" s="1">
        <f t="shared" ref="E74:AJ74" si="8">IF(D$71&gt;$C$68,0,FV($C$42,1,,-D74))</f>
        <v>-596955.3900826209</v>
      </c>
      <c r="F74" s="1">
        <f t="shared" si="8"/>
        <v>-644711.8212892306</v>
      </c>
      <c r="G74" s="1">
        <f t="shared" si="8"/>
        <v>-696288.76699236908</v>
      </c>
      <c r="H74" s="1">
        <f t="shared" si="8"/>
        <v>-751991.86835175869</v>
      </c>
      <c r="I74" s="1">
        <f t="shared" si="8"/>
        <v>-812151.21781989944</v>
      </c>
      <c r="J74" s="1">
        <f t="shared" si="8"/>
        <v>-877123.31524549145</v>
      </c>
      <c r="K74" s="1">
        <f t="shared" si="8"/>
        <v>-947293.18046513083</v>
      </c>
      <c r="L74" s="1">
        <f t="shared" si="8"/>
        <v>-1023076.6349023414</v>
      </c>
      <c r="M74" s="1">
        <f t="shared" si="8"/>
        <v>-1104922.7656945288</v>
      </c>
      <c r="N74" s="1">
        <f t="shared" si="8"/>
        <v>-1193316.5869500912</v>
      </c>
      <c r="O74" s="1">
        <f t="shared" si="8"/>
        <v>-1288781.9139060986</v>
      </c>
      <c r="P74" s="1">
        <f t="shared" si="8"/>
        <v>-1391884.4670185866</v>
      </c>
      <c r="Q74" s="1">
        <f t="shared" si="8"/>
        <v>-1503235.2243800736</v>
      </c>
      <c r="R74" s="1">
        <f t="shared" si="8"/>
        <v>-1623494.0423304795</v>
      </c>
      <c r="S74" s="1">
        <f t="shared" si="8"/>
        <v>-1753373.5657169179</v>
      </c>
      <c r="T74" s="1">
        <f t="shared" si="8"/>
        <v>-1893643.4509742714</v>
      </c>
      <c r="U74" s="1">
        <f t="shared" si="8"/>
        <v>-2045134.9270522133</v>
      </c>
      <c r="V74" s="1">
        <f t="shared" si="8"/>
        <v>-2208745.7212163904</v>
      </c>
      <c r="W74" s="1">
        <f t="shared" si="8"/>
        <v>-2385445.378913702</v>
      </c>
      <c r="X74" s="1">
        <f t="shared" si="8"/>
        <v>-2576281.0092267981</v>
      </c>
      <c r="Y74" s="1">
        <f t="shared" si="8"/>
        <v>-2782383.489964942</v>
      </c>
      <c r="Z74" s="1">
        <f t="shared" si="8"/>
        <v>-3004974.1691621374</v>
      </c>
      <c r="AA74" s="1">
        <f t="shared" si="8"/>
        <v>-3245372.1026951089</v>
      </c>
      <c r="AB74" s="1">
        <f t="shared" si="8"/>
        <v>-3505001.8709107176</v>
      </c>
      <c r="AC74" s="1">
        <f t="shared" si="8"/>
        <v>-3785402.0205835751</v>
      </c>
      <c r="AD74" s="1">
        <f t="shared" si="8"/>
        <v>-4088234.1822302616</v>
      </c>
      <c r="AE74" s="1">
        <f t="shared" si="8"/>
        <v>-4415292.9168086825</v>
      </c>
      <c r="AF74" s="1">
        <f t="shared" si="8"/>
        <v>-4768516.3501533773</v>
      </c>
      <c r="AG74" s="1">
        <f t="shared" si="8"/>
        <v>-5149997.6581656476</v>
      </c>
      <c r="AH74" s="1">
        <f t="shared" si="8"/>
        <v>-5561997.4708188996</v>
      </c>
      <c r="AI74" s="1">
        <f t="shared" si="8"/>
        <v>-6006957.2684844118</v>
      </c>
      <c r="AJ74" s="1">
        <f t="shared" si="8"/>
        <v>-6487513.8499631649</v>
      </c>
      <c r="AK74" s="1">
        <f t="shared" ref="AK74:BP74" si="9">IF(AJ$71&gt;$C$68,0,FV($C$42,1,,-AJ74))</f>
        <v>-7006514.9579602182</v>
      </c>
      <c r="AL74" s="1">
        <f t="shared" si="9"/>
        <v>-7567036.1545970365</v>
      </c>
      <c r="AM74" s="1">
        <f t="shared" si="9"/>
        <v>-8172399.0469648</v>
      </c>
      <c r="AN74" s="1">
        <f t="shared" si="9"/>
        <v>-8826190.9707219843</v>
      </c>
      <c r="AO74" s="1">
        <f t="shared" si="9"/>
        <v>-9532286.2483797427</v>
      </c>
      <c r="AP74" s="1">
        <f t="shared" si="9"/>
        <v>-10294869.148250123</v>
      </c>
      <c r="AQ74" s="1">
        <f t="shared" si="9"/>
        <v>-11118458.680110134</v>
      </c>
      <c r="AR74" s="1">
        <f t="shared" si="9"/>
        <v>-12007935.374518946</v>
      </c>
      <c r="AS74" s="1">
        <f t="shared" si="9"/>
        <v>-12968570.204480462</v>
      </c>
      <c r="AT74" s="1">
        <f t="shared" si="9"/>
        <v>-14006055.8208389</v>
      </c>
      <c r="AU74" s="1">
        <f t="shared" si="9"/>
        <v>-15126540.286506014</v>
      </c>
      <c r="AV74" s="1">
        <f t="shared" si="9"/>
        <v>-16336663.509426497</v>
      </c>
      <c r="AW74" s="1">
        <f t="shared" si="9"/>
        <v>-17643596.590180617</v>
      </c>
      <c r="AX74" s="1">
        <f t="shared" si="9"/>
        <v>-19055084.317395069</v>
      </c>
      <c r="AY74" s="1">
        <f t="shared" si="9"/>
        <v>-20579491.062786676</v>
      </c>
      <c r="AZ74" s="1">
        <f t="shared" si="9"/>
        <v>-22225850.347809613</v>
      </c>
      <c r="BA74" s="1">
        <f t="shared" si="9"/>
        <v>-24003918.375634383</v>
      </c>
      <c r="BB74" s="1">
        <f t="shared" si="9"/>
        <v>-25924231.845685136</v>
      </c>
      <c r="BC74" s="1">
        <f t="shared" si="9"/>
        <v>-27998170.393339947</v>
      </c>
      <c r="BD74" s="1">
        <f t="shared" si="9"/>
        <v>-30238024.024807144</v>
      </c>
      <c r="BE74" s="1">
        <f t="shared" si="9"/>
        <v>-32657065.946791716</v>
      </c>
      <c r="BF74" s="1">
        <f t="shared" si="9"/>
        <v>-35269631.222535059</v>
      </c>
      <c r="BG74" s="1">
        <f t="shared" si="9"/>
        <v>-38091201.720337868</v>
      </c>
      <c r="BH74" s="1">
        <f t="shared" si="9"/>
        <v>-41138497.857964903</v>
      </c>
      <c r="BI74" s="1">
        <f t="shared" si="9"/>
        <v>-44429577.686602101</v>
      </c>
      <c r="BJ74" s="1">
        <f t="shared" si="9"/>
        <v>-47983943.901530273</v>
      </c>
      <c r="BK74" s="1">
        <f t="shared" si="9"/>
        <v>-51822659.413652696</v>
      </c>
      <c r="BL74" s="1">
        <f t="shared" si="9"/>
        <v>-55968472.166744918</v>
      </c>
      <c r="BM74" s="1">
        <f t="shared" si="9"/>
        <v>-60445949.940084517</v>
      </c>
      <c r="BN74" s="1">
        <f t="shared" si="9"/>
        <v>-65281625.935291283</v>
      </c>
      <c r="BO74" s="1">
        <f t="shared" si="9"/>
        <v>-70504156.010114595</v>
      </c>
      <c r="BP74" s="1">
        <f t="shared" si="9"/>
        <v>-76144488.490923762</v>
      </c>
      <c r="BQ74" s="1">
        <f t="shared" ref="BQ74:CY74" si="10">IF(BP$71&gt;$C$68,0,FV($C$42,1,,-BP74))</f>
        <v>-82236047.570197672</v>
      </c>
      <c r="BR74" s="1">
        <f t="shared" si="10"/>
        <v>-88814931.375813484</v>
      </c>
      <c r="BS74" s="1">
        <f t="shared" si="10"/>
        <v>-95920125.885878563</v>
      </c>
      <c r="BT74" s="1">
        <f t="shared" si="10"/>
        <v>-103593735.95674886</v>
      </c>
      <c r="BU74" s="1">
        <f t="shared" si="10"/>
        <v>-111881234.83328877</v>
      </c>
      <c r="BV74" s="1">
        <f t="shared" si="10"/>
        <v>-120831733.61995189</v>
      </c>
      <c r="BW74" s="1">
        <f t="shared" si="10"/>
        <v>-130498272.30954805</v>
      </c>
      <c r="BX74" s="1">
        <f t="shared" si="10"/>
        <v>-140938134.09431189</v>
      </c>
      <c r="BY74" s="1">
        <f t="shared" si="10"/>
        <v>-152213184.82185686</v>
      </c>
      <c r="BZ74" s="1">
        <f t="shared" si="10"/>
        <v>-164390239.60760543</v>
      </c>
      <c r="CA74" s="1">
        <f t="shared" si="10"/>
        <v>-177541458.77621388</v>
      </c>
      <c r="CB74" s="1">
        <f t="shared" si="10"/>
        <v>-191744775.478311</v>
      </c>
      <c r="CC74" s="1">
        <f t="shared" si="10"/>
        <v>-207084357.5165759</v>
      </c>
      <c r="CD74" s="1">
        <f t="shared" si="10"/>
        <v>-223651106.11790198</v>
      </c>
      <c r="CE74" s="1">
        <f t="shared" si="10"/>
        <v>-241543194.60733417</v>
      </c>
      <c r="CF74" s="1">
        <f t="shared" si="10"/>
        <v>-260866650.1759209</v>
      </c>
      <c r="CG74" s="1">
        <f t="shared" si="10"/>
        <v>-281735982.18999457</v>
      </c>
      <c r="CH74" s="1">
        <f t="shared" si="10"/>
        <v>-304274860.76519418</v>
      </c>
      <c r="CI74" s="1">
        <f t="shared" si="10"/>
        <v>-328616849.62640971</v>
      </c>
      <c r="CJ74" s="1">
        <f t="shared" si="10"/>
        <v>-354906197.59652251</v>
      </c>
      <c r="CK74" s="1">
        <f t="shared" si="10"/>
        <v>-383298693.40424436</v>
      </c>
      <c r="CL74" s="1">
        <f t="shared" si="10"/>
        <v>-413962588.87658393</v>
      </c>
      <c r="CM74" s="1">
        <f t="shared" si="10"/>
        <v>-447079595.98671067</v>
      </c>
      <c r="CN74" s="1">
        <f t="shared" si="10"/>
        <v>-482845963.66564757</v>
      </c>
      <c r="CO74" s="1">
        <f t="shared" si="10"/>
        <v>-521473640.75889939</v>
      </c>
      <c r="CP74" s="1">
        <f t="shared" si="10"/>
        <v>-563191532.01961136</v>
      </c>
      <c r="CQ74" s="1">
        <f t="shared" si="10"/>
        <v>-608246854.58118033</v>
      </c>
      <c r="CR74" s="1">
        <f t="shared" si="10"/>
        <v>-656906602.94767475</v>
      </c>
      <c r="CS74" s="1">
        <f t="shared" si="10"/>
        <v>-709459131.18348873</v>
      </c>
      <c r="CT74" s="1">
        <f t="shared" si="10"/>
        <v>-766215861.67816782</v>
      </c>
      <c r="CU74" s="1">
        <f t="shared" si="10"/>
        <v>-827513130.61242127</v>
      </c>
      <c r="CV74" s="1">
        <f t="shared" si="10"/>
        <v>-893714181.06141508</v>
      </c>
      <c r="CW74" s="1">
        <f t="shared" si="10"/>
        <v>-965211315.54632831</v>
      </c>
      <c r="CX74" s="1">
        <f t="shared" si="10"/>
        <v>-1042428220.7900347</v>
      </c>
      <c r="CY74" s="1">
        <f t="shared" si="10"/>
        <v>-1125822478.4532375</v>
      </c>
    </row>
    <row r="75" spans="2:103" x14ac:dyDescent="0.2">
      <c r="B75" t="s">
        <v>7</v>
      </c>
      <c r="D75" s="1">
        <f>SUM(E43+E44)</f>
        <v>1395915.489069229</v>
      </c>
      <c r="E75" s="1">
        <f t="shared" ref="E75:AJ75" si="11">IF(D$71&gt;$C$68,0,FV($C$42,1,,-D75))</f>
        <v>1507588.7281947674</v>
      </c>
      <c r="F75" s="1">
        <f t="shared" si="11"/>
        <v>1628195.8264503488</v>
      </c>
      <c r="G75" s="1">
        <f t="shared" si="11"/>
        <v>1758451.4925663769</v>
      </c>
      <c r="H75" s="1">
        <f t="shared" si="11"/>
        <v>1899127.6119716873</v>
      </c>
      <c r="I75" s="1">
        <f t="shared" si="11"/>
        <v>2051057.8209294225</v>
      </c>
      <c r="J75" s="1">
        <f t="shared" si="11"/>
        <v>2215142.4466037764</v>
      </c>
      <c r="K75" s="1">
        <f t="shared" si="11"/>
        <v>2392353.8423320786</v>
      </c>
      <c r="L75" s="1">
        <f t="shared" si="11"/>
        <v>2583742.149718645</v>
      </c>
      <c r="M75" s="1">
        <f t="shared" si="11"/>
        <v>2790441.5216961368</v>
      </c>
      <c r="N75" s="1">
        <f t="shared" si="11"/>
        <v>3013676.8434318281</v>
      </c>
      <c r="O75" s="1">
        <f t="shared" si="11"/>
        <v>3254770.9909063745</v>
      </c>
      <c r="P75" s="1">
        <f t="shared" si="11"/>
        <v>3515152.6701788846</v>
      </c>
      <c r="Q75" s="1">
        <f t="shared" si="11"/>
        <v>3796364.8837931957</v>
      </c>
      <c r="R75" s="1">
        <f t="shared" si="11"/>
        <v>4100074.0744966515</v>
      </c>
      <c r="S75" s="1">
        <f t="shared" si="11"/>
        <v>4428080.0004563844</v>
      </c>
      <c r="T75" s="1">
        <f t="shared" si="11"/>
        <v>4782326.4004928954</v>
      </c>
      <c r="U75" s="1">
        <f t="shared" si="11"/>
        <v>5164912.5125323273</v>
      </c>
      <c r="V75" s="1">
        <f t="shared" si="11"/>
        <v>5578105.5135349138</v>
      </c>
      <c r="W75" s="1">
        <f t="shared" si="11"/>
        <v>6024353.9546177071</v>
      </c>
      <c r="X75" s="1">
        <f t="shared" si="11"/>
        <v>6506302.2709871242</v>
      </c>
      <c r="Y75" s="1">
        <f t="shared" si="11"/>
        <v>7026806.4526660945</v>
      </c>
      <c r="Z75" s="1">
        <f t="shared" si="11"/>
        <v>7588950.9688793821</v>
      </c>
      <c r="AA75" s="1">
        <f t="shared" si="11"/>
        <v>8196067.0463897334</v>
      </c>
      <c r="AB75" s="1">
        <f t="shared" si="11"/>
        <v>8851752.4101009127</v>
      </c>
      <c r="AC75" s="1">
        <f t="shared" si="11"/>
        <v>9559892.6029089857</v>
      </c>
      <c r="AD75" s="1">
        <f t="shared" si="11"/>
        <v>10324684.011141704</v>
      </c>
      <c r="AE75" s="1">
        <f t="shared" si="11"/>
        <v>11150658.732033042</v>
      </c>
      <c r="AF75" s="1">
        <f t="shared" si="11"/>
        <v>12042711.430595687</v>
      </c>
      <c r="AG75" s="1">
        <f t="shared" si="11"/>
        <v>13006128.345043343</v>
      </c>
      <c r="AH75" s="1">
        <f t="shared" si="11"/>
        <v>14046618.612646811</v>
      </c>
      <c r="AI75" s="1">
        <f t="shared" si="11"/>
        <v>15170348.101658557</v>
      </c>
      <c r="AJ75" s="1">
        <f t="shared" si="11"/>
        <v>16383975.949791241</v>
      </c>
      <c r="AK75" s="1">
        <f t="shared" ref="AK75:BP75" si="12">IF(AJ$71&gt;$C$68,0,FV($C$42,1,,-AJ75))</f>
        <v>17694694.025774542</v>
      </c>
      <c r="AL75" s="1">
        <f t="shared" si="12"/>
        <v>19110269.547836509</v>
      </c>
      <c r="AM75" s="1">
        <f t="shared" si="12"/>
        <v>20639091.111663431</v>
      </c>
      <c r="AN75" s="1">
        <f t="shared" si="12"/>
        <v>22290218.400596507</v>
      </c>
      <c r="AO75" s="1">
        <f t="shared" si="12"/>
        <v>24073435.872644231</v>
      </c>
      <c r="AP75" s="1">
        <f t="shared" si="12"/>
        <v>25999310.742455769</v>
      </c>
      <c r="AQ75" s="1">
        <f t="shared" si="12"/>
        <v>28079255.601852234</v>
      </c>
      <c r="AR75" s="1">
        <f t="shared" si="12"/>
        <v>30325596.050000414</v>
      </c>
      <c r="AS75" s="1">
        <f t="shared" si="12"/>
        <v>32751643.734000448</v>
      </c>
      <c r="AT75" s="1">
        <f t="shared" si="12"/>
        <v>35371775.232720487</v>
      </c>
      <c r="AU75" s="1">
        <f t="shared" si="12"/>
        <v>38201517.251338132</v>
      </c>
      <c r="AV75" s="1">
        <f t="shared" si="12"/>
        <v>41257638.631445184</v>
      </c>
      <c r="AW75" s="1">
        <f t="shared" si="12"/>
        <v>44558249.721960805</v>
      </c>
      <c r="AX75" s="1">
        <f t="shared" si="12"/>
        <v>48122909.699717671</v>
      </c>
      <c r="AY75" s="1">
        <f t="shared" si="12"/>
        <v>51972742.475695089</v>
      </c>
      <c r="AZ75" s="1">
        <f t="shared" si="12"/>
        <v>56130561.873750702</v>
      </c>
      <c r="BA75" s="1">
        <f t="shared" si="12"/>
        <v>60621006.823650762</v>
      </c>
      <c r="BB75" s="1">
        <f t="shared" si="12"/>
        <v>65470687.36954283</v>
      </c>
      <c r="BC75" s="1">
        <f t="shared" si="12"/>
        <v>70708342.359106258</v>
      </c>
      <c r="BD75" s="1">
        <f t="shared" si="12"/>
        <v>76365009.747834757</v>
      </c>
      <c r="BE75" s="1">
        <f t="shared" si="12"/>
        <v>82474210.527661547</v>
      </c>
      <c r="BF75" s="1">
        <f t="shared" si="12"/>
        <v>89072147.369874477</v>
      </c>
      <c r="BG75" s="1">
        <f t="shared" si="12"/>
        <v>96197919.159464449</v>
      </c>
      <c r="BH75" s="1">
        <f t="shared" si="12"/>
        <v>103893752.69222161</v>
      </c>
      <c r="BI75" s="1">
        <f t="shared" si="12"/>
        <v>112205252.90759934</v>
      </c>
      <c r="BJ75" s="1">
        <f t="shared" si="12"/>
        <v>121181673.14020731</v>
      </c>
      <c r="BK75" s="1">
        <f t="shared" si="12"/>
        <v>130876206.9914239</v>
      </c>
      <c r="BL75" s="1">
        <f t="shared" si="12"/>
        <v>141346303.55073783</v>
      </c>
      <c r="BM75" s="1">
        <f t="shared" si="12"/>
        <v>152654007.83479688</v>
      </c>
      <c r="BN75" s="1">
        <f t="shared" si="12"/>
        <v>164866328.46158063</v>
      </c>
      <c r="BO75" s="1">
        <f t="shared" si="12"/>
        <v>178055634.73850709</v>
      </c>
      <c r="BP75" s="1">
        <f t="shared" si="12"/>
        <v>192300085.51758766</v>
      </c>
      <c r="BQ75" s="1">
        <f t="shared" ref="BQ75:CY75" si="13">IF(BP$71&gt;$C$68,0,FV($C$42,1,,-BP75))</f>
        <v>207684092.35899469</v>
      </c>
      <c r="BR75" s="1">
        <f t="shared" si="13"/>
        <v>224298819.74771428</v>
      </c>
      <c r="BS75" s="1">
        <f t="shared" si="13"/>
        <v>242242725.32753143</v>
      </c>
      <c r="BT75" s="1">
        <f t="shared" si="13"/>
        <v>261622143.35373396</v>
      </c>
      <c r="BU75" s="1">
        <f t="shared" si="13"/>
        <v>282551914.82203269</v>
      </c>
      <c r="BV75" s="1">
        <f t="shared" si="13"/>
        <v>305156068.00779533</v>
      </c>
      <c r="BW75" s="1">
        <f t="shared" si="13"/>
        <v>329568553.44841897</v>
      </c>
      <c r="BX75" s="1">
        <f t="shared" si="13"/>
        <v>355934037.72429252</v>
      </c>
      <c r="BY75" s="1">
        <f t="shared" si="13"/>
        <v>384408760.74223596</v>
      </c>
      <c r="BZ75" s="1">
        <f t="shared" si="13"/>
        <v>415161461.60161483</v>
      </c>
      <c r="CA75" s="1">
        <f t="shared" si="13"/>
        <v>448374378.52974403</v>
      </c>
      <c r="CB75" s="1">
        <f t="shared" si="13"/>
        <v>484244328.8121236</v>
      </c>
      <c r="CC75" s="1">
        <f t="shared" si="13"/>
        <v>522983875.1170935</v>
      </c>
      <c r="CD75" s="1">
        <f t="shared" si="13"/>
        <v>564822585.12646103</v>
      </c>
      <c r="CE75" s="1">
        <f t="shared" si="13"/>
        <v>610008391.93657792</v>
      </c>
      <c r="CF75" s="1">
        <f t="shared" si="13"/>
        <v>658809063.29150414</v>
      </c>
      <c r="CG75" s="1">
        <f t="shared" si="13"/>
        <v>711513788.35482454</v>
      </c>
      <c r="CH75" s="1">
        <f t="shared" si="13"/>
        <v>768434891.4232105</v>
      </c>
      <c r="CI75" s="1">
        <f t="shared" si="13"/>
        <v>829909682.73706734</v>
      </c>
      <c r="CJ75" s="1">
        <f t="shared" si="13"/>
        <v>896302457.35603273</v>
      </c>
      <c r="CK75" s="1">
        <f t="shared" si="13"/>
        <v>968006653.94451547</v>
      </c>
      <c r="CL75" s="1">
        <f t="shared" si="13"/>
        <v>1045447186.2600768</v>
      </c>
      <c r="CM75" s="1">
        <f t="shared" si="13"/>
        <v>1129082961.1608829</v>
      </c>
      <c r="CN75" s="1">
        <f t="shared" si="13"/>
        <v>1219409598.0537536</v>
      </c>
      <c r="CO75" s="1">
        <f t="shared" si="13"/>
        <v>1316962365.8980539</v>
      </c>
      <c r="CP75" s="1">
        <f t="shared" si="13"/>
        <v>1422319355.1698983</v>
      </c>
      <c r="CQ75" s="1">
        <f t="shared" si="13"/>
        <v>1536104903.5834901</v>
      </c>
      <c r="CR75" s="1">
        <f t="shared" si="13"/>
        <v>1658993295.8701694</v>
      </c>
      <c r="CS75" s="1">
        <f t="shared" si="13"/>
        <v>1791712759.539783</v>
      </c>
      <c r="CT75" s="1">
        <f t="shared" si="13"/>
        <v>1935049780.3029659</v>
      </c>
      <c r="CU75" s="1">
        <f t="shared" si="13"/>
        <v>2089853762.7272034</v>
      </c>
      <c r="CV75" s="1">
        <f t="shared" si="13"/>
        <v>2257042063.7453799</v>
      </c>
      <c r="CW75" s="1">
        <f t="shared" si="13"/>
        <v>2437605428.8450103</v>
      </c>
      <c r="CX75" s="1">
        <f t="shared" si="13"/>
        <v>2632613863.1526113</v>
      </c>
      <c r="CY75" s="1">
        <f t="shared" si="13"/>
        <v>2843222972.2048202</v>
      </c>
    </row>
    <row r="76" spans="2:103" x14ac:dyDescent="0.2">
      <c r="B76" t="s">
        <v>18</v>
      </c>
      <c r="D76" s="1">
        <f>D75*C46*-1</f>
        <v>-139591.54890692289</v>
      </c>
      <c r="E76" s="1">
        <f t="shared" ref="E76:AJ76" si="14">IF(D$71&gt;$C$68,0,FV($C$42,1,,-D76))</f>
        <v>-150758.87281947673</v>
      </c>
      <c r="F76" s="1">
        <f t="shared" si="14"/>
        <v>-162819.58264503488</v>
      </c>
      <c r="G76" s="1">
        <f t="shared" si="14"/>
        <v>-175845.1492566377</v>
      </c>
      <c r="H76" s="1">
        <f t="shared" si="14"/>
        <v>-189912.76119716873</v>
      </c>
      <c r="I76" s="1">
        <f t="shared" si="14"/>
        <v>-205105.78209294225</v>
      </c>
      <c r="J76" s="1">
        <f t="shared" si="14"/>
        <v>-221514.24466037765</v>
      </c>
      <c r="K76" s="1">
        <f t="shared" si="14"/>
        <v>-239235.38423320788</v>
      </c>
      <c r="L76" s="1">
        <f t="shared" si="14"/>
        <v>-258374.21497186454</v>
      </c>
      <c r="M76" s="1">
        <f t="shared" si="14"/>
        <v>-279044.15216961369</v>
      </c>
      <c r="N76" s="1">
        <f t="shared" si="14"/>
        <v>-301367.68434318283</v>
      </c>
      <c r="O76" s="1">
        <f t="shared" si="14"/>
        <v>-325477.09909063746</v>
      </c>
      <c r="P76" s="1">
        <f t="shared" si="14"/>
        <v>-351515.26701788849</v>
      </c>
      <c r="Q76" s="1">
        <f t="shared" si="14"/>
        <v>-379636.48837931961</v>
      </c>
      <c r="R76" s="1">
        <f t="shared" si="14"/>
        <v>-410007.40744966519</v>
      </c>
      <c r="S76" s="1">
        <f t="shared" si="14"/>
        <v>-442808.00004563842</v>
      </c>
      <c r="T76" s="1">
        <f t="shared" si="14"/>
        <v>-478232.6400492895</v>
      </c>
      <c r="U76" s="1">
        <f t="shared" si="14"/>
        <v>-516491.25125323271</v>
      </c>
      <c r="V76" s="1">
        <f t="shared" si="14"/>
        <v>-557810.55135349138</v>
      </c>
      <c r="W76" s="1">
        <f t="shared" si="14"/>
        <v>-602435.39546177071</v>
      </c>
      <c r="X76" s="1">
        <f t="shared" si="14"/>
        <v>-650630.22709871235</v>
      </c>
      <c r="Y76" s="1">
        <f t="shared" si="14"/>
        <v>-702680.64526660938</v>
      </c>
      <c r="Z76" s="1">
        <f t="shared" si="14"/>
        <v>-758895.09688793821</v>
      </c>
      <c r="AA76" s="1">
        <f t="shared" si="14"/>
        <v>-819606.70463897334</v>
      </c>
      <c r="AB76" s="1">
        <f t="shared" si="14"/>
        <v>-885175.24101009127</v>
      </c>
      <c r="AC76" s="1">
        <f t="shared" si="14"/>
        <v>-955989.26029089862</v>
      </c>
      <c r="AD76" s="1">
        <f t="shared" si="14"/>
        <v>-1032468.4011141706</v>
      </c>
      <c r="AE76" s="1">
        <f t="shared" si="14"/>
        <v>-1115065.8732033044</v>
      </c>
      <c r="AF76" s="1">
        <f t="shared" si="14"/>
        <v>-1204271.1430595687</v>
      </c>
      <c r="AG76" s="1">
        <f t="shared" si="14"/>
        <v>-1300612.8345043343</v>
      </c>
      <c r="AH76" s="1">
        <f t="shared" si="14"/>
        <v>-1404661.861264681</v>
      </c>
      <c r="AI76" s="1">
        <f t="shared" si="14"/>
        <v>-1517034.8101658556</v>
      </c>
      <c r="AJ76" s="1">
        <f t="shared" si="14"/>
        <v>-1638397.5949791241</v>
      </c>
      <c r="AK76" s="1">
        <f t="shared" ref="AK76:BP76" si="15">IF(AJ$71&gt;$C$68,0,FV($C$42,1,,-AJ76))</f>
        <v>-1769469.4025774542</v>
      </c>
      <c r="AL76" s="1">
        <f t="shared" si="15"/>
        <v>-1911026.9547836506</v>
      </c>
      <c r="AM76" s="1">
        <f t="shared" si="15"/>
        <v>-2063909.1111663429</v>
      </c>
      <c r="AN76" s="1">
        <f t="shared" si="15"/>
        <v>-2229021.8400596506</v>
      </c>
      <c r="AO76" s="1">
        <f t="shared" si="15"/>
        <v>-2407343.5872644228</v>
      </c>
      <c r="AP76" s="1">
        <f t="shared" si="15"/>
        <v>-2599931.0742455767</v>
      </c>
      <c r="AQ76" s="1">
        <f t="shared" si="15"/>
        <v>-2807925.5601852229</v>
      </c>
      <c r="AR76" s="1">
        <f t="shared" si="15"/>
        <v>-3032559.605000041</v>
      </c>
      <c r="AS76" s="1">
        <f t="shared" si="15"/>
        <v>-3275164.3734000446</v>
      </c>
      <c r="AT76" s="1">
        <f t="shared" si="15"/>
        <v>-3537177.5232720482</v>
      </c>
      <c r="AU76" s="1">
        <f t="shared" si="15"/>
        <v>-3820151.7251338125</v>
      </c>
      <c r="AV76" s="1">
        <f t="shared" si="15"/>
        <v>-4125763.8631445179</v>
      </c>
      <c r="AW76" s="1">
        <f t="shared" si="15"/>
        <v>-4455824.9721960798</v>
      </c>
      <c r="AX76" s="1">
        <f t="shared" si="15"/>
        <v>-4812290.9699717667</v>
      </c>
      <c r="AY76" s="1">
        <f t="shared" si="15"/>
        <v>-5197274.2475695079</v>
      </c>
      <c r="AZ76" s="1">
        <f t="shared" si="15"/>
        <v>-5613056.1873750687</v>
      </c>
      <c r="BA76" s="1">
        <f t="shared" si="15"/>
        <v>-6062100.6823650748</v>
      </c>
      <c r="BB76" s="1">
        <f t="shared" si="15"/>
        <v>-6547068.7369542811</v>
      </c>
      <c r="BC76" s="1">
        <f t="shared" si="15"/>
        <v>-7070834.2359106243</v>
      </c>
      <c r="BD76" s="1">
        <f t="shared" si="15"/>
        <v>-7636500.9747834746</v>
      </c>
      <c r="BE76" s="1">
        <f t="shared" si="15"/>
        <v>-8247421.0527661527</v>
      </c>
      <c r="BF76" s="1">
        <f t="shared" si="15"/>
        <v>-8907214.7369874455</v>
      </c>
      <c r="BG76" s="1">
        <f t="shared" si="15"/>
        <v>-9619791.9159464426</v>
      </c>
      <c r="BH76" s="1">
        <f t="shared" si="15"/>
        <v>-10389375.269222159</v>
      </c>
      <c r="BI76" s="1">
        <f t="shared" si="15"/>
        <v>-11220525.290759932</v>
      </c>
      <c r="BJ76" s="1">
        <f t="shared" si="15"/>
        <v>-12118167.314020727</v>
      </c>
      <c r="BK76" s="1">
        <f t="shared" si="15"/>
        <v>-13087620.699142385</v>
      </c>
      <c r="BL76" s="1">
        <f t="shared" si="15"/>
        <v>-14134630.355073776</v>
      </c>
      <c r="BM76" s="1">
        <f t="shared" si="15"/>
        <v>-15265400.783479679</v>
      </c>
      <c r="BN76" s="1">
        <f t="shared" si="15"/>
        <v>-16486632.846158056</v>
      </c>
      <c r="BO76" s="1">
        <f t="shared" si="15"/>
        <v>-17805563.473850701</v>
      </c>
      <c r="BP76" s="1">
        <f t="shared" si="15"/>
        <v>-19230008.551758759</v>
      </c>
      <c r="BQ76" s="1">
        <f t="shared" ref="BQ76:CY76" si="16">IF(BP$71&gt;$C$68,0,FV($C$42,1,,-BP76))</f>
        <v>-20768409.23589946</v>
      </c>
      <c r="BR76" s="1">
        <f t="shared" si="16"/>
        <v>-22429881.974771418</v>
      </c>
      <c r="BS76" s="1">
        <f t="shared" si="16"/>
        <v>-24224272.532753132</v>
      </c>
      <c r="BT76" s="1">
        <f t="shared" si="16"/>
        <v>-26162214.335373383</v>
      </c>
      <c r="BU76" s="1">
        <f t="shared" si="16"/>
        <v>-28255191.482203256</v>
      </c>
      <c r="BV76" s="1">
        <f t="shared" si="16"/>
        <v>-30515606.800779518</v>
      </c>
      <c r="BW76" s="1">
        <f t="shared" si="16"/>
        <v>-32956855.344841883</v>
      </c>
      <c r="BX76" s="1">
        <f t="shared" si="16"/>
        <v>-35593403.772429235</v>
      </c>
      <c r="BY76" s="1">
        <f t="shared" si="16"/>
        <v>-38440876.074223578</v>
      </c>
      <c r="BZ76" s="1">
        <f t="shared" si="16"/>
        <v>-41516146.160161465</v>
      </c>
      <c r="CA76" s="1">
        <f t="shared" si="16"/>
        <v>-44837437.852974385</v>
      </c>
      <c r="CB76" s="1">
        <f t="shared" si="16"/>
        <v>-48424432.881212339</v>
      </c>
      <c r="CC76" s="1">
        <f t="shared" si="16"/>
        <v>-52298387.511709332</v>
      </c>
      <c r="CD76" s="1">
        <f t="shared" si="16"/>
        <v>-56482258.512646079</v>
      </c>
      <c r="CE76" s="1">
        <f t="shared" si="16"/>
        <v>-61000839.193657771</v>
      </c>
      <c r="CF76" s="1">
        <f t="shared" si="16"/>
        <v>-65880906.329150394</v>
      </c>
      <c r="CG76" s="1">
        <f t="shared" si="16"/>
        <v>-71151378.835482433</v>
      </c>
      <c r="CH76" s="1">
        <f t="shared" si="16"/>
        <v>-76843489.142321035</v>
      </c>
      <c r="CI76" s="1">
        <f t="shared" si="16"/>
        <v>-82990968.273706719</v>
      </c>
      <c r="CJ76" s="1">
        <f t="shared" si="16"/>
        <v>-89630245.735603258</v>
      </c>
      <c r="CK76" s="1">
        <f t="shared" si="16"/>
        <v>-96800665.394451529</v>
      </c>
      <c r="CL76" s="1">
        <f t="shared" si="16"/>
        <v>-104544718.62600766</v>
      </c>
      <c r="CM76" s="1">
        <f t="shared" si="16"/>
        <v>-112908296.11608829</v>
      </c>
      <c r="CN76" s="1">
        <f t="shared" si="16"/>
        <v>-121940959.80537535</v>
      </c>
      <c r="CO76" s="1">
        <f t="shared" si="16"/>
        <v>-131696236.58980539</v>
      </c>
      <c r="CP76" s="1">
        <f t="shared" si="16"/>
        <v>-142231935.51698983</v>
      </c>
      <c r="CQ76" s="1">
        <f t="shared" si="16"/>
        <v>-153610490.35834903</v>
      </c>
      <c r="CR76" s="1">
        <f t="shared" si="16"/>
        <v>-165899329.58701697</v>
      </c>
      <c r="CS76" s="1">
        <f t="shared" si="16"/>
        <v>-179171275.95397833</v>
      </c>
      <c r="CT76" s="1">
        <f t="shared" si="16"/>
        <v>-193504978.03029662</v>
      </c>
      <c r="CU76" s="1">
        <f t="shared" si="16"/>
        <v>-208985376.27272037</v>
      </c>
      <c r="CV76" s="1">
        <f t="shared" si="16"/>
        <v>-225704206.374538</v>
      </c>
      <c r="CW76" s="1">
        <f t="shared" si="16"/>
        <v>-243760542.88450107</v>
      </c>
      <c r="CX76" s="1">
        <f t="shared" si="16"/>
        <v>-263261386.31526119</v>
      </c>
      <c r="CY76" s="1">
        <f t="shared" si="16"/>
        <v>-284322297.22048211</v>
      </c>
    </row>
    <row r="77" spans="2:103" x14ac:dyDescent="0.2">
      <c r="B77" s="10" t="s">
        <v>0</v>
      </c>
      <c r="C77" s="10"/>
      <c r="D77" s="11">
        <f>E29*-1</f>
        <v>-781122.25702368817</v>
      </c>
      <c r="E77" s="11">
        <f t="shared" ref="E77:AJ77" si="17">IF(D$71&gt;$C$68,0,FV($C$26,1,,-D77))</f>
        <v>-820178.36987487262</v>
      </c>
      <c r="F77" s="11">
        <f t="shared" si="17"/>
        <v>-861187.28836861625</v>
      </c>
      <c r="G77" s="11">
        <f t="shared" si="17"/>
        <v>-904246.65278704709</v>
      </c>
      <c r="H77" s="11">
        <f t="shared" si="17"/>
        <v>-949458.98542639951</v>
      </c>
      <c r="I77" s="11">
        <f t="shared" si="17"/>
        <v>-996931.93469771952</v>
      </c>
      <c r="J77" s="11">
        <f t="shared" si="17"/>
        <v>-1046778.5314326056</v>
      </c>
      <c r="K77" s="11">
        <f t="shared" si="17"/>
        <v>-1099117.458004236</v>
      </c>
      <c r="L77" s="11">
        <f t="shared" si="17"/>
        <v>-1154073.3309044479</v>
      </c>
      <c r="M77" s="11">
        <f t="shared" si="17"/>
        <v>-1211776.9974496705</v>
      </c>
      <c r="N77" s="11">
        <f t="shared" si="17"/>
        <v>-1272365.8473221541</v>
      </c>
      <c r="O77" s="11">
        <f t="shared" si="17"/>
        <v>-1335984.1396882618</v>
      </c>
      <c r="P77" s="11">
        <f t="shared" si="17"/>
        <v>-1402783.3466726749</v>
      </c>
      <c r="Q77" s="11">
        <f t="shared" si="17"/>
        <v>-1472922.5140063087</v>
      </c>
      <c r="R77" s="11">
        <f t="shared" si="17"/>
        <v>-1546568.6397066242</v>
      </c>
      <c r="S77" s="11">
        <f t="shared" si="17"/>
        <v>-1623897.0716919554</v>
      </c>
      <c r="T77" s="11">
        <f t="shared" si="17"/>
        <v>-1705091.9252765533</v>
      </c>
      <c r="U77" s="11">
        <f t="shared" si="17"/>
        <v>-1790346.521540381</v>
      </c>
      <c r="V77" s="11">
        <f t="shared" si="17"/>
        <v>-1879863.8476174001</v>
      </c>
      <c r="W77" s="11">
        <f t="shared" si="17"/>
        <v>-1973857.0399982701</v>
      </c>
      <c r="X77" s="11">
        <f t="shared" si="17"/>
        <v>-2072549.8919981837</v>
      </c>
      <c r="Y77" s="11">
        <f t="shared" si="17"/>
        <v>-2176177.386598093</v>
      </c>
      <c r="Z77" s="11">
        <f t="shared" si="17"/>
        <v>-2284986.2559279976</v>
      </c>
      <c r="AA77" s="11">
        <f t="shared" si="17"/>
        <v>-2399235.5687243976</v>
      </c>
      <c r="AB77" s="11">
        <f t="shared" si="17"/>
        <v>-2519197.3471606174</v>
      </c>
      <c r="AC77" s="11">
        <f t="shared" si="17"/>
        <v>-2645157.2145186481</v>
      </c>
      <c r="AD77" s="11">
        <f t="shared" si="17"/>
        <v>-2777415.0752445809</v>
      </c>
      <c r="AE77" s="11">
        <f t="shared" si="17"/>
        <v>-2916285.8290068102</v>
      </c>
      <c r="AF77" s="11">
        <f t="shared" si="17"/>
        <v>-3062100.120457151</v>
      </c>
      <c r="AG77" s="11">
        <f t="shared" si="17"/>
        <v>-3215205.1264800085</v>
      </c>
      <c r="AH77" s="11">
        <f t="shared" si="17"/>
        <v>-3375965.3828040091</v>
      </c>
      <c r="AI77" s="11">
        <f t="shared" si="17"/>
        <v>-3544763.6519442098</v>
      </c>
      <c r="AJ77" s="11">
        <f t="shared" si="17"/>
        <v>-3722001.8345414205</v>
      </c>
      <c r="AK77" s="11">
        <f t="shared" ref="AK77:BP77" si="18">IF(AJ$71&gt;$C$68,0,FV($C$26,1,,-AJ77))</f>
        <v>-3908101.9262684914</v>
      </c>
      <c r="AL77" s="11">
        <f t="shared" si="18"/>
        <v>-4103507.0225819163</v>
      </c>
      <c r="AM77" s="11">
        <f t="shared" si="18"/>
        <v>-4308682.3737110123</v>
      </c>
      <c r="AN77" s="11">
        <f t="shared" si="18"/>
        <v>-4524116.4923965633</v>
      </c>
      <c r="AO77" s="11">
        <f t="shared" si="18"/>
        <v>-4750322.317016392</v>
      </c>
      <c r="AP77" s="11">
        <f t="shared" si="18"/>
        <v>-4987838.4328672122</v>
      </c>
      <c r="AQ77" s="11">
        <f t="shared" si="18"/>
        <v>-5237230.3545105727</v>
      </c>
      <c r="AR77" s="11">
        <f t="shared" si="18"/>
        <v>-5499091.8722361019</v>
      </c>
      <c r="AS77" s="11">
        <f t="shared" si="18"/>
        <v>-5774046.4658479076</v>
      </c>
      <c r="AT77" s="11">
        <f t="shared" si="18"/>
        <v>-6062748.7891403036</v>
      </c>
      <c r="AU77" s="11">
        <f t="shared" si="18"/>
        <v>-6365886.2285973188</v>
      </c>
      <c r="AV77" s="11">
        <f t="shared" si="18"/>
        <v>-6684180.5400271853</v>
      </c>
      <c r="AW77" s="11">
        <f t="shared" si="18"/>
        <v>-7018389.5670285448</v>
      </c>
      <c r="AX77" s="11">
        <f t="shared" si="18"/>
        <v>-7369309.0453799721</v>
      </c>
      <c r="AY77" s="11">
        <f t="shared" si="18"/>
        <v>-7737774.4976489712</v>
      </c>
      <c r="AZ77" s="11">
        <f t="shared" si="18"/>
        <v>-8124663.2225314202</v>
      </c>
      <c r="BA77" s="11">
        <f t="shared" si="18"/>
        <v>-8530896.3836579919</v>
      </c>
      <c r="BB77" s="11">
        <f t="shared" si="18"/>
        <v>-8957441.2028408926</v>
      </c>
      <c r="BC77" s="11">
        <f t="shared" si="18"/>
        <v>-9405313.2629829384</v>
      </c>
      <c r="BD77" s="11">
        <f t="shared" si="18"/>
        <v>-9875578.9261320867</v>
      </c>
      <c r="BE77" s="11">
        <f t="shared" si="18"/>
        <v>-10369357.872438692</v>
      </c>
      <c r="BF77" s="11">
        <f t="shared" si="18"/>
        <v>-10887825.766060626</v>
      </c>
      <c r="BG77" s="11">
        <f t="shared" si="18"/>
        <v>-11432217.054363659</v>
      </c>
      <c r="BH77" s="11">
        <f t="shared" si="18"/>
        <v>-12003827.907081842</v>
      </c>
      <c r="BI77" s="11">
        <f t="shared" si="18"/>
        <v>-12604019.302435935</v>
      </c>
      <c r="BJ77" s="11">
        <f t="shared" si="18"/>
        <v>-13234220.267557733</v>
      </c>
      <c r="BK77" s="11">
        <f t="shared" si="18"/>
        <v>-13895931.280935621</v>
      </c>
      <c r="BL77" s="11">
        <f t="shared" si="18"/>
        <v>-14590727.844982402</v>
      </c>
      <c r="BM77" s="11">
        <f t="shared" si="18"/>
        <v>-15320264.237231523</v>
      </c>
      <c r="BN77" s="11">
        <f t="shared" si="18"/>
        <v>-16086277.4490931</v>
      </c>
      <c r="BO77" s="11">
        <f t="shared" si="18"/>
        <v>-16890591.321547754</v>
      </c>
      <c r="BP77" s="11">
        <f t="shared" si="18"/>
        <v>-17735120.887625143</v>
      </c>
      <c r="BQ77" s="11">
        <f t="shared" ref="BQ77:CY77" si="19">IF(BP$71&gt;$C$68,0,FV($C$26,1,,-BP77))</f>
        <v>-18621876.9320064</v>
      </c>
      <c r="BR77" s="11">
        <f t="shared" si="19"/>
        <v>-19552970.77860672</v>
      </c>
      <c r="BS77" s="11">
        <f t="shared" si="19"/>
        <v>-20530619.317537058</v>
      </c>
      <c r="BT77" s="11">
        <f t="shared" si="19"/>
        <v>-21557150.283413913</v>
      </c>
      <c r="BU77" s="11">
        <f t="shared" si="19"/>
        <v>-22635007.797584608</v>
      </c>
      <c r="BV77" s="11">
        <f t="shared" si="19"/>
        <v>-23766758.187463839</v>
      </c>
      <c r="BW77" s="11">
        <f t="shared" si="19"/>
        <v>-24955096.096837033</v>
      </c>
      <c r="BX77" s="11">
        <f t="shared" si="19"/>
        <v>-26202850.901678886</v>
      </c>
      <c r="BY77" s="11">
        <f t="shared" si="19"/>
        <v>-27512993.44676283</v>
      </c>
      <c r="BZ77" s="11">
        <f t="shared" si="19"/>
        <v>-28888643.119100973</v>
      </c>
      <c r="CA77" s="11">
        <f t="shared" si="19"/>
        <v>-30333075.275056023</v>
      </c>
      <c r="CB77" s="11">
        <f t="shared" si="19"/>
        <v>-31849729.038808826</v>
      </c>
      <c r="CC77" s="11">
        <f t="shared" si="19"/>
        <v>-33442215.49074927</v>
      </c>
      <c r="CD77" s="11">
        <f t="shared" si="19"/>
        <v>-35114326.265286736</v>
      </c>
      <c r="CE77" s="11">
        <f t="shared" si="19"/>
        <v>-36870042.578551076</v>
      </c>
      <c r="CF77" s="11">
        <f t="shared" si="19"/>
        <v>-38713544.707478635</v>
      </c>
      <c r="CG77" s="11">
        <f t="shared" si="19"/>
        <v>-40649221.942852572</v>
      </c>
      <c r="CH77" s="11">
        <f t="shared" si="19"/>
        <v>-42681683.039995201</v>
      </c>
      <c r="CI77" s="11">
        <f t="shared" si="19"/>
        <v>-44815767.191994965</v>
      </c>
      <c r="CJ77" s="11">
        <f t="shared" si="19"/>
        <v>-47056555.551594712</v>
      </c>
      <c r="CK77" s="11">
        <f t="shared" si="19"/>
        <v>-49409383.329174452</v>
      </c>
      <c r="CL77" s="11">
        <f t="shared" si="19"/>
        <v>-51879852.495633177</v>
      </c>
      <c r="CM77" s="11">
        <f t="shared" si="19"/>
        <v>-54473845.120414838</v>
      </c>
      <c r="CN77" s="11">
        <f t="shared" si="19"/>
        <v>-57197537.376435585</v>
      </c>
      <c r="CO77" s="11">
        <f t="shared" si="19"/>
        <v>-60057414.24525737</v>
      </c>
      <c r="CP77" s="11">
        <f t="shared" si="19"/>
        <v>-63060284.957520239</v>
      </c>
      <c r="CQ77" s="11">
        <f t="shared" si="19"/>
        <v>-66213299.205396257</v>
      </c>
      <c r="CR77" s="11">
        <f t="shared" si="19"/>
        <v>-69523964.165666074</v>
      </c>
      <c r="CS77" s="11">
        <f t="shared" si="19"/>
        <v>-73000162.373949379</v>
      </c>
      <c r="CT77" s="11">
        <f t="shared" si="19"/>
        <v>-76650170.492646858</v>
      </c>
      <c r="CU77" s="11">
        <f t="shared" si="19"/>
        <v>-80482679.017279208</v>
      </c>
      <c r="CV77" s="11">
        <f t="shared" si="19"/>
        <v>-84506812.968143165</v>
      </c>
      <c r="CW77" s="11">
        <f t="shared" si="19"/>
        <v>-88732153.616550326</v>
      </c>
      <c r="CX77" s="11">
        <f t="shared" si="19"/>
        <v>-93168761.29737784</v>
      </c>
      <c r="CY77" s="11">
        <f t="shared" si="19"/>
        <v>-97827199.362246737</v>
      </c>
    </row>
    <row r="78" spans="2:103" s="16" customFormat="1" x14ac:dyDescent="0.2">
      <c r="B78" s="16" t="s">
        <v>33</v>
      </c>
      <c r="D78" s="17"/>
      <c r="E78" s="17"/>
      <c r="F78" s="17"/>
      <c r="G78" s="17"/>
      <c r="H78" s="17">
        <f>IF(H72=0,0,FV($C$37,H71,,$C$36))</f>
        <v>-334556.39440000011</v>
      </c>
      <c r="I78" s="17"/>
      <c r="J78" s="17"/>
      <c r="K78" s="17"/>
      <c r="L78" s="17"/>
      <c r="M78" s="17">
        <f>IF(M72=0,0,FV($C$37,M71,,$C$36))</f>
        <v>-447711.92413571366</v>
      </c>
      <c r="N78" s="17"/>
      <c r="O78" s="17"/>
      <c r="P78" s="17"/>
      <c r="Q78" s="17"/>
      <c r="R78" s="17">
        <f>IF(R72=0,0,FV($C$37,R71,,$C$36))</f>
        <v>-599139.54827492312</v>
      </c>
      <c r="S78" s="17"/>
      <c r="T78" s="17"/>
      <c r="U78" s="17"/>
      <c r="V78" s="17"/>
      <c r="W78" s="17">
        <f>IF(W72=0,0,FV($C$37,W71,,$C$36))</f>
        <v>-801783.86805321195</v>
      </c>
      <c r="X78" s="17"/>
      <c r="Y78" s="17"/>
      <c r="Z78" s="17"/>
      <c r="AA78" s="17"/>
      <c r="AB78" s="17">
        <f>IF(AB72=0,0,FV($C$37,AB71,,$C$36))</f>
        <v>-1072967.6799358721</v>
      </c>
      <c r="AC78" s="17"/>
      <c r="AD78" s="17"/>
      <c r="AE78" s="17"/>
      <c r="AF78" s="17"/>
      <c r="AG78" s="17">
        <f>IF(AG72=0,0,FV($C$37,AG71,,$C$36))</f>
        <v>-1435872.793228315</v>
      </c>
      <c r="AH78" s="17"/>
      <c r="AI78" s="17"/>
      <c r="AJ78" s="17"/>
      <c r="AK78" s="17"/>
      <c r="AL78" s="17">
        <f>IF(AL72=0,0,FV($C$37,AL71,,$C$36))</f>
        <v>-1921521.6980780875</v>
      </c>
      <c r="AM78" s="17"/>
      <c r="AN78" s="17"/>
      <c r="AO78" s="17"/>
      <c r="AP78" s="17"/>
      <c r="AQ78" s="17">
        <f>IF(AQ72=0,0,FV($C$37,AQ71,,$C$36))</f>
        <v>-2571429.4842814822</v>
      </c>
      <c r="AR78" s="17"/>
      <c r="AS78" s="17"/>
      <c r="AT78" s="17"/>
      <c r="AU78" s="17"/>
      <c r="AV78" s="17">
        <f>IF(AV72=0,0,FV($C$37,AV71,,$C$36))</f>
        <v>-3441152.7068602578</v>
      </c>
      <c r="AW78" s="17"/>
      <c r="AX78" s="17"/>
      <c r="AY78" s="17"/>
      <c r="AZ78" s="17"/>
      <c r="BA78" s="17">
        <f>IF(BA72=0,0,FV($C$37,BA71,,$C$36))</f>
        <v>-4605038.5687478725</v>
      </c>
      <c r="BF78" s="17">
        <f>IF(BF72=0,0,FV($C$37,BF71,,$C$36))</f>
        <v>-6162580.3985329019</v>
      </c>
      <c r="BK78" s="17">
        <f>IF(BK72=0,0,FV($C$37,BK71,,$C$36))</f>
        <v>-8246922.7133331308</v>
      </c>
      <c r="BP78" s="17">
        <f>IF(BP72=0,0,FV($C$37,BP71,,$C$36))</f>
        <v>-11036242.91147279</v>
      </c>
      <c r="BU78" s="17">
        <f>IF(BU72=0,0,FV($C$37,BU71,,$C$36))</f>
        <v>-14768982.544739585</v>
      </c>
      <c r="BZ78" s="17">
        <f>IF(BZ72=0,0,FV($C$37,BZ71,,$C$36))</f>
        <v>-19764230.196498457</v>
      </c>
      <c r="CE78" s="17">
        <f>IF(CE72=0,0,FV($C$37,CE71,,$C$36))</f>
        <v>-26448998.370528512</v>
      </c>
      <c r="CJ78" s="17">
        <f>IF(CJ72=0,0,FV($C$37,CJ71,,$C$36))</f>
        <v>-35394726.121341988</v>
      </c>
      <c r="CO78" s="17">
        <f>IF(CO72=0,0,FV($C$37,CO71,,$C$36))</f>
        <v>-47366127.807726696</v>
      </c>
      <c r="CT78" s="17">
        <f>IF(CT72=0,0,FV($C$37,CT71,,$C$36))</f>
        <v>-63386563.744170517</v>
      </c>
    </row>
    <row r="79" spans="2:103" x14ac:dyDescent="0.2">
      <c r="B79" t="s">
        <v>17</v>
      </c>
      <c r="D79" s="1">
        <f>SUM(D72:D78)</f>
        <v>4344356.9892296782</v>
      </c>
      <c r="E79" s="1">
        <f t="shared" ref="E79" si="20">SUM(E72:E78)</f>
        <v>4715339.2160787657</v>
      </c>
      <c r="F79" s="1">
        <f t="shared" ref="F79:BQ79" si="21">SUM(F72:F78)</f>
        <v>5117171.7044613119</v>
      </c>
      <c r="G79" s="1">
        <f t="shared" si="21"/>
        <v>5552381.059469277</v>
      </c>
      <c r="H79" s="1">
        <f t="shared" si="21"/>
        <v>5689142.5494104326</v>
      </c>
      <c r="I79" s="1">
        <f t="shared" si="21"/>
        <v>6534078.6288780589</v>
      </c>
      <c r="J79" s="1">
        <f t="shared" si="21"/>
        <v>7086712.8772292351</v>
      </c>
      <c r="K79" s="1">
        <f t="shared" si="21"/>
        <v>7685053.2633505519</v>
      </c>
      <c r="L79" s="1">
        <f t="shared" si="21"/>
        <v>8332831.0481587239</v>
      </c>
      <c r="M79" s="1">
        <f t="shared" si="21"/>
        <v>8586367.8078028448</v>
      </c>
      <c r="N79" s="1">
        <f t="shared" si="21"/>
        <v>9793159.4204171319</v>
      </c>
      <c r="O79" s="1">
        <f t="shared" si="21"/>
        <v>10614783.149470169</v>
      </c>
      <c r="P79" s="1">
        <f t="shared" si="21"/>
        <v>11504045.325618433</v>
      </c>
      <c r="Q79" s="1">
        <f t="shared" si="21"/>
        <v>12466452.452068085</v>
      </c>
      <c r="R79" s="1">
        <f t="shared" si="21"/>
        <v>12908816.775378803</v>
      </c>
      <c r="S79" s="1">
        <f t="shared" si="21"/>
        <v>14634989.88873722</v>
      </c>
      <c r="T79" s="1">
        <f t="shared" si="21"/>
        <v>15854505.991986958</v>
      </c>
      <c r="U79" s="1">
        <f t="shared" si="21"/>
        <v>17174019.229104213</v>
      </c>
      <c r="V79" s="1">
        <f t="shared" si="21"/>
        <v>18601651.163078766</v>
      </c>
      <c r="W79" s="1">
        <f t="shared" si="21"/>
        <v>19344395.303500373</v>
      </c>
      <c r="X79" s="1">
        <f t="shared" si="21"/>
        <v>21817089.21647783</v>
      </c>
      <c r="Y79" s="1">
        <f t="shared" si="21"/>
        <v>23624632.850556001</v>
      </c>
      <c r="Z79" s="1">
        <f t="shared" si="21"/>
        <v>25579888.800198421</v>
      </c>
      <c r="AA79" s="1">
        <f t="shared" si="21"/>
        <v>27694829.491892137</v>
      </c>
      <c r="AB79" s="1">
        <f t="shared" si="21"/>
        <v>28909425.238369364</v>
      </c>
      <c r="AC79" s="1">
        <f t="shared" si="21"/>
        <v>32456560.27218448</v>
      </c>
      <c r="AD79" s="1">
        <f t="shared" si="21"/>
        <v>35132439.810394794</v>
      </c>
      <c r="AE79" s="1">
        <f t="shared" si="21"/>
        <v>38026357.447483718</v>
      </c>
      <c r="AF79" s="1">
        <f t="shared" si="21"/>
        <v>41155954.618152641</v>
      </c>
      <c r="AG79" s="1">
        <f t="shared" si="21"/>
        <v>43104421.197990246</v>
      </c>
      <c r="AH79" s="1">
        <f t="shared" si="21"/>
        <v>48199973.664310455</v>
      </c>
      <c r="AI79" s="1">
        <f t="shared" si="21"/>
        <v>52157250.518939413</v>
      </c>
      <c r="AJ79" s="1">
        <f t="shared" si="21"/>
        <v>56436173.470012896</v>
      </c>
      <c r="AK79" s="1">
        <f t="shared" si="21"/>
        <v>61062727.402650185</v>
      </c>
      <c r="AL79" s="1">
        <f t="shared" si="21"/>
        <v>64143466.954572164</v>
      </c>
      <c r="AM79" s="1">
        <f t="shared" si="21"/>
        <v>71473292.955539733</v>
      </c>
      <c r="AN79" s="1">
        <f t="shared" si="21"/>
        <v>77320416.863194257</v>
      </c>
      <c r="AO79" s="1">
        <f t="shared" si="21"/>
        <v>83641773.707021713</v>
      </c>
      <c r="AP79" s="1">
        <f t="shared" si="21"/>
        <v>90475625.273093939</v>
      </c>
      <c r="AQ79" s="1">
        <f t="shared" si="21"/>
        <v>95291880.963645995</v>
      </c>
      <c r="AR79" s="1">
        <f t="shared" si="21"/>
        <v>105849492.194397</v>
      </c>
      <c r="AS79" s="1">
        <f t="shared" si="21"/>
        <v>114482424.32611583</v>
      </c>
      <c r="AT79" s="1">
        <f t="shared" si="21"/>
        <v>123814239.66618058</v>
      </c>
      <c r="AU79" s="1">
        <f t="shared" si="21"/>
        <v>133901261.30314925</v>
      </c>
      <c r="AV79" s="1">
        <f t="shared" si="21"/>
        <v>141363186.08739886</v>
      </c>
      <c r="AW79" s="1">
        <f t="shared" si="21"/>
        <v>156589211.31400064</v>
      </c>
      <c r="AX79" s="1">
        <f t="shared" si="21"/>
        <v>169326899.9061316</v>
      </c>
      <c r="AY79" s="1">
        <f t="shared" si="21"/>
        <v>183094131.16998354</v>
      </c>
      <c r="AZ79" s="1">
        <f t="shared" si="21"/>
        <v>197973794.89851168</v>
      </c>
      <c r="BA79" s="1">
        <f t="shared" si="21"/>
        <v>209450399.81832069</v>
      </c>
      <c r="BB79" s="1">
        <f t="shared" si="21"/>
        <v>231435800.34954384</v>
      </c>
      <c r="BC79" s="1">
        <f t="shared" si="21"/>
        <v>250219387.61359257</v>
      </c>
      <c r="BD79" s="1">
        <f t="shared" si="21"/>
        <v>270519098.0205695</v>
      </c>
      <c r="BE79" s="1">
        <f t="shared" si="21"/>
        <v>292456893.22999913</v>
      </c>
      <c r="BF79" s="1">
        <f t="shared" si="21"/>
        <v>310001945.02603918</v>
      </c>
      <c r="BG79" s="1">
        <f t="shared" si="21"/>
        <v>341784322.23151982</v>
      </c>
      <c r="BH79" s="1">
        <f t="shared" si="21"/>
        <v>369470034.52167237</v>
      </c>
      <c r="BI79" s="1">
        <f t="shared" si="21"/>
        <v>399387752.12061852</v>
      </c>
      <c r="BJ79" s="1">
        <f t="shared" si="21"/>
        <v>431716892.86934114</v>
      </c>
      <c r="BK79" s="1">
        <f t="shared" si="21"/>
        <v>458404348.19358206</v>
      </c>
      <c r="BL79" s="1">
        <f t="shared" si="21"/>
        <v>504400250.51789659</v>
      </c>
      <c r="BM79" s="1">
        <f t="shared" si="21"/>
        <v>545189992.39467776</v>
      </c>
      <c r="BN79" s="1">
        <f t="shared" si="21"/>
        <v>589264799.71336901</v>
      </c>
      <c r="BO79" s="1">
        <f t="shared" si="21"/>
        <v>636888572.01391125</v>
      </c>
      <c r="BP79" s="1">
        <f t="shared" si="21"/>
        <v>677310132.60319793</v>
      </c>
      <c r="BQ79" s="1">
        <f t="shared" si="21"/>
        <v>743946139.1824733</v>
      </c>
      <c r="BR79" s="1">
        <f t="shared" ref="BR79:CY79" si="22">SUM(BR72:BR78)</f>
        <v>804020486.62503135</v>
      </c>
      <c r="BS79" s="1">
        <f t="shared" si="22"/>
        <v>868928714.67839217</v>
      </c>
      <c r="BT79" s="1">
        <f t="shared" si="22"/>
        <v>939058930.4321897</v>
      </c>
      <c r="BU79" s="1">
        <f t="shared" si="22"/>
        <v>1000061376.8305277</v>
      </c>
      <c r="BV79" s="1">
        <f t="shared" si="22"/>
        <v>1096695838.3592165</v>
      </c>
      <c r="BW79" s="1">
        <f t="shared" si="22"/>
        <v>1185144508.1735778</v>
      </c>
      <c r="BX79" s="1">
        <f t="shared" si="22"/>
        <v>1280704721.7103691</v>
      </c>
      <c r="BY79" s="1">
        <f t="shared" si="22"/>
        <v>1383947184.9742494</v>
      </c>
      <c r="BZ79" s="1">
        <f t="shared" si="22"/>
        <v>1475724119.3790936</v>
      </c>
      <c r="CA79" s="1">
        <f t="shared" si="22"/>
        <v>1615994076.8352125</v>
      </c>
      <c r="CB79" s="1">
        <f t="shared" si="22"/>
        <v>1746183595.2402813</v>
      </c>
      <c r="CC79" s="1">
        <f t="shared" si="22"/>
        <v>1886833774.7306681</v>
      </c>
      <c r="CD79" s="1">
        <f t="shared" si="22"/>
        <v>2038783743.1738441</v>
      </c>
      <c r="CE79" s="1">
        <f t="shared" si="22"/>
        <v>2176490874.0451813</v>
      </c>
      <c r="CF79" s="1">
        <f t="shared" si="22"/>
        <v>2380281163.4863243</v>
      </c>
      <c r="CG79" s="1">
        <f t="shared" si="22"/>
        <v>2571865062.9064546</v>
      </c>
      <c r="CH79" s="1">
        <f t="shared" si="22"/>
        <v>2778833744.5972562</v>
      </c>
      <c r="CI79" s="1">
        <f t="shared" si="22"/>
        <v>3002420894.6562366</v>
      </c>
      <c r="CJ79" s="1">
        <f t="shared" si="22"/>
        <v>3208564313.1231542</v>
      </c>
      <c r="CK79" s="1">
        <f t="shared" si="22"/>
        <v>3504887459.0506039</v>
      </c>
      <c r="CL79" s="1">
        <f t="shared" si="22"/>
        <v>3786760737.274528</v>
      </c>
      <c r="CM79" s="1">
        <f t="shared" si="22"/>
        <v>4091257991.8313594</v>
      </c>
      <c r="CN79" s="1">
        <f t="shared" si="22"/>
        <v>4420192846.5314817</v>
      </c>
      <c r="CO79" s="1">
        <f t="shared" si="22"/>
        <v>4728158072.5675659</v>
      </c>
      <c r="CP79" s="1">
        <f t="shared" si="22"/>
        <v>5159367858.832674</v>
      </c>
      <c r="CQ79" s="1">
        <f t="shared" si="22"/>
        <v>5574009096.0880146</v>
      </c>
      <c r="CR79" s="1">
        <f t="shared" si="22"/>
        <v>6021916222.7512188</v>
      </c>
      <c r="CS79" s="1">
        <f t="shared" si="22"/>
        <v>6505755239.4962854</v>
      </c>
      <c r="CT79" s="1">
        <f t="shared" si="22"/>
        <v>6965019099.7830391</v>
      </c>
      <c r="CU79" s="1">
        <f t="shared" si="22"/>
        <v>7592977621.7241659</v>
      </c>
      <c r="CV79" s="1">
        <f t="shared" si="22"/>
        <v>8202830311.8326168</v>
      </c>
      <c r="CW79" s="1">
        <f t="shared" si="22"/>
        <v>8861591941.168272</v>
      </c>
      <c r="CX79" s="1">
        <f t="shared" si="22"/>
        <v>9573181261.0702305</v>
      </c>
      <c r="CY79" s="1">
        <f t="shared" si="22"/>
        <v>10341830824.794773</v>
      </c>
    </row>
    <row r="80" spans="2:103" x14ac:dyDescent="0.2">
      <c r="B80" t="s">
        <v>19</v>
      </c>
      <c r="D80" s="1">
        <f>IF(C62&gt;C68,"loan error",(PMT(C61/12,C62*12,G58,0,0)*12)*-1)</f>
        <v>-5706966.2277270872</v>
      </c>
      <c r="E80" s="1">
        <f t="shared" ref="E80:AJ80" si="23">IF(E$71&gt;$C$62,0,D80)</f>
        <v>-5706966.2277270872</v>
      </c>
      <c r="F80" s="1">
        <f t="shared" si="23"/>
        <v>-5706966.2277270872</v>
      </c>
      <c r="G80" s="1">
        <f t="shared" si="23"/>
        <v>-5706966.2277270872</v>
      </c>
      <c r="H80" s="1">
        <f t="shared" si="23"/>
        <v>-5706966.2277270872</v>
      </c>
      <c r="I80" s="1">
        <f t="shared" si="23"/>
        <v>-5706966.2277270872</v>
      </c>
      <c r="J80" s="1">
        <f t="shared" si="23"/>
        <v>-5706966.2277270872</v>
      </c>
      <c r="K80" s="1">
        <f t="shared" si="23"/>
        <v>-5706966.2277270872</v>
      </c>
      <c r="L80" s="1">
        <f t="shared" si="23"/>
        <v>-5706966.2277270872</v>
      </c>
      <c r="M80" s="1">
        <f t="shared" si="23"/>
        <v>-5706966.2277270872</v>
      </c>
      <c r="N80" s="1">
        <f t="shared" si="23"/>
        <v>0</v>
      </c>
      <c r="O80" s="1">
        <f t="shared" si="23"/>
        <v>0</v>
      </c>
      <c r="P80" s="1">
        <f t="shared" si="23"/>
        <v>0</v>
      </c>
      <c r="Q80" s="1">
        <f t="shared" si="23"/>
        <v>0</v>
      </c>
      <c r="R80" s="1">
        <f t="shared" si="23"/>
        <v>0</v>
      </c>
      <c r="S80" s="1">
        <f t="shared" si="23"/>
        <v>0</v>
      </c>
      <c r="T80" s="1">
        <f t="shared" si="23"/>
        <v>0</v>
      </c>
      <c r="U80" s="1">
        <f t="shared" si="23"/>
        <v>0</v>
      </c>
      <c r="V80" s="1">
        <f t="shared" si="23"/>
        <v>0</v>
      </c>
      <c r="W80" s="1">
        <f t="shared" si="23"/>
        <v>0</v>
      </c>
      <c r="X80" s="1">
        <f t="shared" si="23"/>
        <v>0</v>
      </c>
      <c r="Y80" s="1">
        <f t="shared" si="23"/>
        <v>0</v>
      </c>
      <c r="Z80" s="1">
        <f t="shared" si="23"/>
        <v>0</v>
      </c>
      <c r="AA80" s="1">
        <f t="shared" si="23"/>
        <v>0</v>
      </c>
      <c r="AB80" s="1">
        <f t="shared" si="23"/>
        <v>0</v>
      </c>
      <c r="AC80" s="1">
        <f t="shared" si="23"/>
        <v>0</v>
      </c>
      <c r="AD80" s="1">
        <f t="shared" si="23"/>
        <v>0</v>
      </c>
      <c r="AE80" s="1">
        <f t="shared" si="23"/>
        <v>0</v>
      </c>
      <c r="AF80" s="1">
        <f t="shared" si="23"/>
        <v>0</v>
      </c>
      <c r="AG80" s="1">
        <f t="shared" si="23"/>
        <v>0</v>
      </c>
      <c r="AH80" s="1">
        <f t="shared" si="23"/>
        <v>0</v>
      </c>
      <c r="AI80" s="1">
        <f t="shared" si="23"/>
        <v>0</v>
      </c>
      <c r="AJ80" s="1">
        <f t="shared" si="23"/>
        <v>0</v>
      </c>
      <c r="AK80" s="1">
        <f t="shared" ref="AK80:BP80" si="24">IF(AK$71&gt;$C$62,0,AJ80)</f>
        <v>0</v>
      </c>
      <c r="AL80" s="1">
        <f t="shared" si="24"/>
        <v>0</v>
      </c>
      <c r="AM80" s="1">
        <f t="shared" si="24"/>
        <v>0</v>
      </c>
      <c r="AN80" s="1">
        <f t="shared" si="24"/>
        <v>0</v>
      </c>
      <c r="AO80" s="1">
        <f t="shared" si="24"/>
        <v>0</v>
      </c>
      <c r="AP80" s="1">
        <f t="shared" si="24"/>
        <v>0</v>
      </c>
      <c r="AQ80" s="1">
        <f t="shared" si="24"/>
        <v>0</v>
      </c>
      <c r="AR80" s="1">
        <f t="shared" si="24"/>
        <v>0</v>
      </c>
      <c r="AS80" s="1">
        <f t="shared" si="24"/>
        <v>0</v>
      </c>
      <c r="AT80" s="1">
        <f t="shared" si="24"/>
        <v>0</v>
      </c>
      <c r="AU80" s="1">
        <f t="shared" si="24"/>
        <v>0</v>
      </c>
      <c r="AV80" s="1">
        <f t="shared" si="24"/>
        <v>0</v>
      </c>
      <c r="AW80" s="1">
        <f t="shared" si="24"/>
        <v>0</v>
      </c>
      <c r="AX80" s="1">
        <f t="shared" si="24"/>
        <v>0</v>
      </c>
      <c r="AY80" s="1">
        <f t="shared" si="24"/>
        <v>0</v>
      </c>
      <c r="AZ80" s="1">
        <f t="shared" si="24"/>
        <v>0</v>
      </c>
      <c r="BA80" s="1">
        <f t="shared" si="24"/>
        <v>0</v>
      </c>
      <c r="BB80" s="1">
        <f t="shared" si="24"/>
        <v>0</v>
      </c>
      <c r="BC80" s="1">
        <f t="shared" si="24"/>
        <v>0</v>
      </c>
      <c r="BD80" s="1">
        <f t="shared" si="24"/>
        <v>0</v>
      </c>
      <c r="BE80" s="1">
        <f t="shared" si="24"/>
        <v>0</v>
      </c>
      <c r="BF80" s="1">
        <f t="shared" si="24"/>
        <v>0</v>
      </c>
      <c r="BG80" s="1">
        <f t="shared" si="24"/>
        <v>0</v>
      </c>
      <c r="BH80" s="1">
        <f t="shared" si="24"/>
        <v>0</v>
      </c>
      <c r="BI80" s="1">
        <f t="shared" si="24"/>
        <v>0</v>
      </c>
      <c r="BJ80" s="1">
        <f t="shared" si="24"/>
        <v>0</v>
      </c>
      <c r="BK80" s="1">
        <f t="shared" si="24"/>
        <v>0</v>
      </c>
      <c r="BL80" s="1">
        <f t="shared" si="24"/>
        <v>0</v>
      </c>
      <c r="BM80" s="1">
        <f t="shared" si="24"/>
        <v>0</v>
      </c>
      <c r="BN80" s="1">
        <f t="shared" si="24"/>
        <v>0</v>
      </c>
      <c r="BO80" s="1">
        <f t="shared" si="24"/>
        <v>0</v>
      </c>
      <c r="BP80" s="1">
        <f t="shared" si="24"/>
        <v>0</v>
      </c>
      <c r="BQ80" s="1">
        <f t="shared" ref="BQ80:CY80" si="25">IF(BQ$71&gt;$C$62,0,BP80)</f>
        <v>0</v>
      </c>
      <c r="BR80" s="1">
        <f t="shared" si="25"/>
        <v>0</v>
      </c>
      <c r="BS80" s="1">
        <f t="shared" si="25"/>
        <v>0</v>
      </c>
      <c r="BT80" s="1">
        <f t="shared" si="25"/>
        <v>0</v>
      </c>
      <c r="BU80" s="1">
        <f t="shared" si="25"/>
        <v>0</v>
      </c>
      <c r="BV80" s="1">
        <f t="shared" si="25"/>
        <v>0</v>
      </c>
      <c r="BW80" s="1">
        <f t="shared" si="25"/>
        <v>0</v>
      </c>
      <c r="BX80" s="1">
        <f t="shared" si="25"/>
        <v>0</v>
      </c>
      <c r="BY80" s="1">
        <f t="shared" si="25"/>
        <v>0</v>
      </c>
      <c r="BZ80" s="1">
        <f t="shared" si="25"/>
        <v>0</v>
      </c>
      <c r="CA80" s="1">
        <f t="shared" si="25"/>
        <v>0</v>
      </c>
      <c r="CB80" s="1">
        <f t="shared" si="25"/>
        <v>0</v>
      </c>
      <c r="CC80" s="1">
        <f t="shared" si="25"/>
        <v>0</v>
      </c>
      <c r="CD80" s="1">
        <f t="shared" si="25"/>
        <v>0</v>
      </c>
      <c r="CE80" s="1">
        <f t="shared" si="25"/>
        <v>0</v>
      </c>
      <c r="CF80" s="1">
        <f t="shared" si="25"/>
        <v>0</v>
      </c>
      <c r="CG80" s="1">
        <f t="shared" si="25"/>
        <v>0</v>
      </c>
      <c r="CH80" s="1">
        <f t="shared" si="25"/>
        <v>0</v>
      </c>
      <c r="CI80" s="1">
        <f t="shared" si="25"/>
        <v>0</v>
      </c>
      <c r="CJ80" s="1">
        <f t="shared" si="25"/>
        <v>0</v>
      </c>
      <c r="CK80" s="1">
        <f t="shared" si="25"/>
        <v>0</v>
      </c>
      <c r="CL80" s="1">
        <f t="shared" si="25"/>
        <v>0</v>
      </c>
      <c r="CM80" s="1">
        <f t="shared" si="25"/>
        <v>0</v>
      </c>
      <c r="CN80" s="1">
        <f t="shared" si="25"/>
        <v>0</v>
      </c>
      <c r="CO80" s="1">
        <f t="shared" si="25"/>
        <v>0</v>
      </c>
      <c r="CP80" s="1">
        <f t="shared" si="25"/>
        <v>0</v>
      </c>
      <c r="CQ80" s="1">
        <f t="shared" si="25"/>
        <v>0</v>
      </c>
      <c r="CR80" s="1">
        <f t="shared" si="25"/>
        <v>0</v>
      </c>
      <c r="CS80" s="1">
        <f t="shared" si="25"/>
        <v>0</v>
      </c>
      <c r="CT80" s="1">
        <f t="shared" si="25"/>
        <v>0</v>
      </c>
      <c r="CU80" s="1">
        <f t="shared" si="25"/>
        <v>0</v>
      </c>
      <c r="CV80" s="1">
        <f t="shared" si="25"/>
        <v>0</v>
      </c>
      <c r="CW80" s="1">
        <f t="shared" si="25"/>
        <v>0</v>
      </c>
      <c r="CX80" s="1">
        <f t="shared" si="25"/>
        <v>0</v>
      </c>
      <c r="CY80" s="1">
        <f t="shared" si="25"/>
        <v>0</v>
      </c>
    </row>
    <row r="81" spans="2:103" x14ac:dyDescent="0.2">
      <c r="B81" s="34" t="s">
        <v>23</v>
      </c>
      <c r="C81" s="35">
        <f>-$D$54</f>
        <v>-14670000.000000002</v>
      </c>
      <c r="D81" s="35">
        <f>SUM(D79:D80)</f>
        <v>-1362609.238497409</v>
      </c>
      <c r="E81" s="35">
        <f t="shared" ref="E81:AJ81" si="26">IF(E$71&gt;$C$68,0,E79+E80)</f>
        <v>-991627.01164832152</v>
      </c>
      <c r="F81" s="35">
        <f t="shared" si="26"/>
        <v>-589794.52326577529</v>
      </c>
      <c r="G81" s="35">
        <f t="shared" si="26"/>
        <v>-154585.16825781018</v>
      </c>
      <c r="H81" s="35">
        <f t="shared" si="26"/>
        <v>-17823.678316654637</v>
      </c>
      <c r="I81" s="35">
        <f t="shared" si="26"/>
        <v>827112.40115097165</v>
      </c>
      <c r="J81" s="35">
        <f t="shared" si="26"/>
        <v>1379746.6495021479</v>
      </c>
      <c r="K81" s="35">
        <f t="shared" si="26"/>
        <v>1978087.0356234647</v>
      </c>
      <c r="L81" s="35">
        <f t="shared" si="26"/>
        <v>2625864.8204316366</v>
      </c>
      <c r="M81" s="35">
        <f t="shared" si="26"/>
        <v>2879401.5800757576</v>
      </c>
      <c r="N81" s="35">
        <f t="shared" si="26"/>
        <v>9793159.4204171319</v>
      </c>
      <c r="O81" s="35">
        <f t="shared" si="26"/>
        <v>10614783.149470169</v>
      </c>
      <c r="P81" s="35">
        <f t="shared" si="26"/>
        <v>11504045.325618433</v>
      </c>
      <c r="Q81" s="35">
        <f t="shared" si="26"/>
        <v>12466452.452068085</v>
      </c>
      <c r="R81" s="35">
        <f t="shared" si="26"/>
        <v>12908816.775378803</v>
      </c>
      <c r="S81" s="35">
        <f t="shared" si="26"/>
        <v>14634989.88873722</v>
      </c>
      <c r="T81" s="35">
        <f t="shared" si="26"/>
        <v>15854505.991986958</v>
      </c>
      <c r="U81" s="35">
        <f t="shared" si="26"/>
        <v>17174019.229104213</v>
      </c>
      <c r="V81" s="35">
        <f t="shared" si="26"/>
        <v>18601651.163078766</v>
      </c>
      <c r="W81" s="35">
        <f t="shared" si="26"/>
        <v>19344395.303500373</v>
      </c>
      <c r="X81" s="35">
        <f t="shared" si="26"/>
        <v>21817089.21647783</v>
      </c>
      <c r="Y81" s="35">
        <f t="shared" si="26"/>
        <v>23624632.850556001</v>
      </c>
      <c r="Z81" s="35">
        <f t="shared" si="26"/>
        <v>25579888.800198421</v>
      </c>
      <c r="AA81" s="35">
        <f t="shared" si="26"/>
        <v>27694829.491892137</v>
      </c>
      <c r="AB81" s="35">
        <f t="shared" si="26"/>
        <v>28909425.238369364</v>
      </c>
      <c r="AC81" s="35">
        <f t="shared" si="26"/>
        <v>32456560.27218448</v>
      </c>
      <c r="AD81" s="35">
        <f t="shared" si="26"/>
        <v>35132439.810394794</v>
      </c>
      <c r="AE81" s="35">
        <f t="shared" si="26"/>
        <v>38026357.447483718</v>
      </c>
      <c r="AF81" s="35">
        <f t="shared" si="26"/>
        <v>41155954.618152641</v>
      </c>
      <c r="AG81" s="35">
        <f t="shared" si="26"/>
        <v>43104421.197990246</v>
      </c>
      <c r="AH81" s="35">
        <f t="shared" si="26"/>
        <v>48199973.664310455</v>
      </c>
      <c r="AI81" s="35">
        <f t="shared" si="26"/>
        <v>52157250.518939413</v>
      </c>
      <c r="AJ81" s="35">
        <f t="shared" si="26"/>
        <v>56436173.470012896</v>
      </c>
      <c r="AK81" s="35">
        <f t="shared" ref="AK81:BP81" si="27">IF(AK$71&gt;$C$68,0,AK79+AK80)</f>
        <v>61062727.402650185</v>
      </c>
      <c r="AL81" s="35">
        <f t="shared" si="27"/>
        <v>64143466.954572164</v>
      </c>
      <c r="AM81" s="35">
        <f t="shared" si="27"/>
        <v>71473292.955539733</v>
      </c>
      <c r="AN81" s="35">
        <f t="shared" si="27"/>
        <v>77320416.863194257</v>
      </c>
      <c r="AO81" s="35">
        <f t="shared" si="27"/>
        <v>83641773.707021713</v>
      </c>
      <c r="AP81" s="35">
        <f t="shared" si="27"/>
        <v>90475625.273093939</v>
      </c>
      <c r="AQ81" s="35">
        <f t="shared" si="27"/>
        <v>95291880.963645995</v>
      </c>
      <c r="AR81" s="35">
        <f t="shared" si="27"/>
        <v>105849492.194397</v>
      </c>
      <c r="AS81" s="35">
        <f t="shared" si="27"/>
        <v>114482424.32611583</v>
      </c>
      <c r="AT81" s="35">
        <f t="shared" si="27"/>
        <v>123814239.66618058</v>
      </c>
      <c r="AU81" s="35">
        <f t="shared" si="27"/>
        <v>133901261.30314925</v>
      </c>
      <c r="AV81" s="35">
        <f t="shared" si="27"/>
        <v>141363186.08739886</v>
      </c>
      <c r="AW81" s="35">
        <f t="shared" si="27"/>
        <v>156589211.31400064</v>
      </c>
      <c r="AX81" s="35">
        <f t="shared" si="27"/>
        <v>169326899.9061316</v>
      </c>
      <c r="AY81" s="35">
        <f t="shared" si="27"/>
        <v>183094131.16998354</v>
      </c>
      <c r="AZ81" s="35">
        <f t="shared" si="27"/>
        <v>197973794.89851168</v>
      </c>
      <c r="BA81" s="35">
        <f t="shared" si="27"/>
        <v>209450399.81832069</v>
      </c>
      <c r="BB81" s="35">
        <f t="shared" si="27"/>
        <v>231435800.34954384</v>
      </c>
      <c r="BC81" s="35">
        <f t="shared" si="27"/>
        <v>250219387.61359257</v>
      </c>
      <c r="BD81" s="35">
        <f t="shared" si="27"/>
        <v>270519098.0205695</v>
      </c>
      <c r="BE81" s="35">
        <f t="shared" si="27"/>
        <v>292456893.22999913</v>
      </c>
      <c r="BF81" s="35">
        <f t="shared" si="27"/>
        <v>310001945.02603918</v>
      </c>
      <c r="BG81" s="35">
        <f t="shared" si="27"/>
        <v>341784322.23151982</v>
      </c>
      <c r="BH81" s="35">
        <f t="shared" si="27"/>
        <v>369470034.52167237</v>
      </c>
      <c r="BI81" s="35">
        <f t="shared" si="27"/>
        <v>399387752.12061852</v>
      </c>
      <c r="BJ81" s="35">
        <f t="shared" si="27"/>
        <v>431716892.86934114</v>
      </c>
      <c r="BK81" s="35">
        <f t="shared" si="27"/>
        <v>458404348.19358206</v>
      </c>
      <c r="BL81" s="35">
        <f t="shared" si="27"/>
        <v>504400250.51789659</v>
      </c>
      <c r="BM81" s="35">
        <f t="shared" si="27"/>
        <v>545189992.39467776</v>
      </c>
      <c r="BN81" s="35">
        <f t="shared" si="27"/>
        <v>589264799.71336901</v>
      </c>
      <c r="BO81" s="35">
        <f t="shared" si="27"/>
        <v>636888572.01391125</v>
      </c>
      <c r="BP81" s="35">
        <f t="shared" si="27"/>
        <v>677310132.60319793</v>
      </c>
      <c r="BQ81" s="35">
        <f t="shared" ref="BQ81:CV81" si="28">IF(BQ$71&gt;$C$68,0,BQ79+BQ80)</f>
        <v>743946139.1824733</v>
      </c>
      <c r="BR81" s="35">
        <f t="shared" si="28"/>
        <v>804020486.62503135</v>
      </c>
      <c r="BS81" s="35">
        <f t="shared" si="28"/>
        <v>868928714.67839217</v>
      </c>
      <c r="BT81" s="35">
        <f t="shared" si="28"/>
        <v>939058930.4321897</v>
      </c>
      <c r="BU81" s="35">
        <f t="shared" si="28"/>
        <v>1000061376.8305277</v>
      </c>
      <c r="BV81" s="35">
        <f t="shared" si="28"/>
        <v>1096695838.3592165</v>
      </c>
      <c r="BW81" s="35">
        <f t="shared" si="28"/>
        <v>1185144508.1735778</v>
      </c>
      <c r="BX81" s="35">
        <f t="shared" si="28"/>
        <v>1280704721.7103691</v>
      </c>
      <c r="BY81" s="35">
        <f t="shared" si="28"/>
        <v>1383947184.9742494</v>
      </c>
      <c r="BZ81" s="35">
        <f t="shared" si="28"/>
        <v>1475724119.3790936</v>
      </c>
      <c r="CA81" s="35">
        <f t="shared" si="28"/>
        <v>1615994076.8352125</v>
      </c>
      <c r="CB81" s="35">
        <f t="shared" si="28"/>
        <v>1746183595.2402813</v>
      </c>
      <c r="CC81" s="35">
        <f t="shared" si="28"/>
        <v>1886833774.7306681</v>
      </c>
      <c r="CD81" s="35">
        <f t="shared" si="28"/>
        <v>2038783743.1738441</v>
      </c>
      <c r="CE81" s="35">
        <f t="shared" si="28"/>
        <v>2176490874.0451813</v>
      </c>
      <c r="CF81" s="35">
        <f t="shared" si="28"/>
        <v>2380281163.4863243</v>
      </c>
      <c r="CG81" s="35">
        <f t="shared" si="28"/>
        <v>2571865062.9064546</v>
      </c>
      <c r="CH81" s="35">
        <f t="shared" si="28"/>
        <v>2778833744.5972562</v>
      </c>
      <c r="CI81" s="35">
        <f t="shared" si="28"/>
        <v>3002420894.6562366</v>
      </c>
      <c r="CJ81" s="35">
        <f t="shared" si="28"/>
        <v>3208564313.1231542</v>
      </c>
      <c r="CK81" s="35">
        <f t="shared" si="28"/>
        <v>3504887459.0506039</v>
      </c>
      <c r="CL81" s="35">
        <f t="shared" si="28"/>
        <v>3786760737.274528</v>
      </c>
      <c r="CM81" s="35">
        <f t="shared" si="28"/>
        <v>4091257991.8313594</v>
      </c>
      <c r="CN81" s="35">
        <f t="shared" si="28"/>
        <v>4420192846.5314817</v>
      </c>
      <c r="CO81" s="35">
        <f t="shared" si="28"/>
        <v>4728158072.5675659</v>
      </c>
      <c r="CP81" s="35">
        <f t="shared" si="28"/>
        <v>5159367858.832674</v>
      </c>
      <c r="CQ81" s="35">
        <f t="shared" si="28"/>
        <v>5574009096.0880146</v>
      </c>
      <c r="CR81" s="35">
        <f t="shared" si="28"/>
        <v>6021916222.7512188</v>
      </c>
      <c r="CS81" s="35">
        <f t="shared" si="28"/>
        <v>6505755239.4962854</v>
      </c>
      <c r="CT81" s="35">
        <f t="shared" si="28"/>
        <v>6965019099.7830391</v>
      </c>
      <c r="CU81" s="35">
        <f t="shared" si="28"/>
        <v>7592977621.7241659</v>
      </c>
      <c r="CV81" s="35">
        <f t="shared" si="28"/>
        <v>8202830311.8326168</v>
      </c>
      <c r="CW81" s="35">
        <f t="shared" ref="CW81:CY81" si="29">IF(CW$71&gt;$C$68,0,CW79+CW80)</f>
        <v>8861591941.168272</v>
      </c>
      <c r="CX81" s="35">
        <f t="shared" si="29"/>
        <v>9573181261.0702305</v>
      </c>
      <c r="CY81" s="35">
        <f t="shared" si="29"/>
        <v>0</v>
      </c>
    </row>
    <row r="82" spans="2:103" x14ac:dyDescent="0.2">
      <c r="B82" t="s">
        <v>22</v>
      </c>
      <c r="D82" s="1">
        <f t="shared" ref="D82:AI82" si="30">IF(D$71&gt;$C$62,0,CUMIPMT($C$61/12,$C$62*12,$G$58*-1,((C71*12)+1),(D71*12),0))</f>
        <v>-3499412.5514853345</v>
      </c>
      <c r="E82" s="1">
        <f t="shared" si="30"/>
        <v>-3268252.8345047482</v>
      </c>
      <c r="F82" s="1">
        <f t="shared" si="30"/>
        <v>-3012887.6744902632</v>
      </c>
      <c r="G82" s="1">
        <f t="shared" si="30"/>
        <v>-2730782.4452530225</v>
      </c>
      <c r="H82" s="1">
        <f t="shared" si="30"/>
        <v>-2419137.112121121</v>
      </c>
      <c r="I82" s="1">
        <f t="shared" si="30"/>
        <v>-2074858.4402032136</v>
      </c>
      <c r="J82" s="1">
        <f t="shared" si="30"/>
        <v>-1694529.2924941648</v>
      </c>
      <c r="K82" s="1">
        <f t="shared" si="30"/>
        <v>-1274374.7130911676</v>
      </c>
      <c r="L82" s="1">
        <f t="shared" si="30"/>
        <v>-810224.45887937397</v>
      </c>
      <c r="M82" s="1">
        <f t="shared" si="30"/>
        <v>-297471.60779540706</v>
      </c>
      <c r="N82" s="1">
        <f t="shared" si="30"/>
        <v>0</v>
      </c>
      <c r="O82" s="1">
        <f t="shared" si="30"/>
        <v>0</v>
      </c>
      <c r="P82" s="1">
        <f t="shared" si="30"/>
        <v>0</v>
      </c>
      <c r="Q82" s="1">
        <f t="shared" si="30"/>
        <v>0</v>
      </c>
      <c r="R82" s="1">
        <f t="shared" si="30"/>
        <v>0</v>
      </c>
      <c r="S82" s="1">
        <f t="shared" si="30"/>
        <v>0</v>
      </c>
      <c r="T82" s="1">
        <f t="shared" si="30"/>
        <v>0</v>
      </c>
      <c r="U82" s="1">
        <f t="shared" si="30"/>
        <v>0</v>
      </c>
      <c r="V82" s="1">
        <f t="shared" si="30"/>
        <v>0</v>
      </c>
      <c r="W82" s="1">
        <f t="shared" si="30"/>
        <v>0</v>
      </c>
      <c r="X82" s="1">
        <f t="shared" si="30"/>
        <v>0</v>
      </c>
      <c r="Y82" s="1">
        <f t="shared" si="30"/>
        <v>0</v>
      </c>
      <c r="Z82" s="1">
        <f t="shared" si="30"/>
        <v>0</v>
      </c>
      <c r="AA82" s="1">
        <f t="shared" si="30"/>
        <v>0</v>
      </c>
      <c r="AB82" s="1">
        <f t="shared" si="30"/>
        <v>0</v>
      </c>
      <c r="AC82" s="1">
        <f t="shared" si="30"/>
        <v>0</v>
      </c>
      <c r="AD82" s="1">
        <f t="shared" si="30"/>
        <v>0</v>
      </c>
      <c r="AE82" s="1">
        <f t="shared" si="30"/>
        <v>0</v>
      </c>
      <c r="AF82" s="1">
        <f t="shared" si="30"/>
        <v>0</v>
      </c>
      <c r="AG82" s="1">
        <f t="shared" si="30"/>
        <v>0</v>
      </c>
      <c r="AH82" s="1">
        <f t="shared" si="30"/>
        <v>0</v>
      </c>
      <c r="AI82" s="1">
        <f t="shared" si="30"/>
        <v>0</v>
      </c>
      <c r="AJ82" s="1">
        <f t="shared" ref="AJ82:BO82" si="31">IF(AJ$71&gt;$C$62,0,CUMIPMT($C$61/12,$C$62*12,$G$58*-1,((AI71*12)+1),(AJ71*12),0))</f>
        <v>0</v>
      </c>
      <c r="AK82" s="1">
        <f t="shared" si="31"/>
        <v>0</v>
      </c>
      <c r="AL82" s="1">
        <f t="shared" si="31"/>
        <v>0</v>
      </c>
      <c r="AM82" s="1">
        <f t="shared" si="31"/>
        <v>0</v>
      </c>
      <c r="AN82" s="1">
        <f t="shared" si="31"/>
        <v>0</v>
      </c>
      <c r="AO82" s="1">
        <f t="shared" si="31"/>
        <v>0</v>
      </c>
      <c r="AP82" s="1">
        <f t="shared" si="31"/>
        <v>0</v>
      </c>
      <c r="AQ82" s="1">
        <f t="shared" si="31"/>
        <v>0</v>
      </c>
      <c r="AR82" s="1">
        <f t="shared" si="31"/>
        <v>0</v>
      </c>
      <c r="AS82" s="1">
        <f t="shared" si="31"/>
        <v>0</v>
      </c>
      <c r="AT82" s="1">
        <f t="shared" si="31"/>
        <v>0</v>
      </c>
      <c r="AU82" s="1">
        <f t="shared" si="31"/>
        <v>0</v>
      </c>
      <c r="AV82" s="1">
        <f t="shared" si="31"/>
        <v>0</v>
      </c>
      <c r="AW82" s="1">
        <f t="shared" si="31"/>
        <v>0</v>
      </c>
      <c r="AX82" s="1">
        <f t="shared" si="31"/>
        <v>0</v>
      </c>
      <c r="AY82" s="1">
        <f t="shared" si="31"/>
        <v>0</v>
      </c>
      <c r="AZ82" s="1">
        <f t="shared" si="31"/>
        <v>0</v>
      </c>
      <c r="BA82" s="1">
        <f t="shared" si="31"/>
        <v>0</v>
      </c>
      <c r="BB82" s="1">
        <f t="shared" si="31"/>
        <v>0</v>
      </c>
      <c r="BC82" s="1">
        <f t="shared" si="31"/>
        <v>0</v>
      </c>
      <c r="BD82" s="1">
        <f t="shared" si="31"/>
        <v>0</v>
      </c>
      <c r="BE82" s="1">
        <f t="shared" si="31"/>
        <v>0</v>
      </c>
      <c r="BF82" s="1">
        <f t="shared" si="31"/>
        <v>0</v>
      </c>
      <c r="BG82" s="1">
        <f t="shared" si="31"/>
        <v>0</v>
      </c>
      <c r="BH82" s="1">
        <f t="shared" si="31"/>
        <v>0</v>
      </c>
      <c r="BI82" s="1">
        <f t="shared" si="31"/>
        <v>0</v>
      </c>
      <c r="BJ82" s="1">
        <f t="shared" si="31"/>
        <v>0</v>
      </c>
      <c r="BK82" s="1">
        <f t="shared" si="31"/>
        <v>0</v>
      </c>
      <c r="BL82" s="1">
        <f t="shared" si="31"/>
        <v>0</v>
      </c>
      <c r="BM82" s="1">
        <f t="shared" si="31"/>
        <v>0</v>
      </c>
      <c r="BN82" s="1">
        <f t="shared" si="31"/>
        <v>0</v>
      </c>
      <c r="BO82" s="1">
        <f t="shared" si="31"/>
        <v>0</v>
      </c>
      <c r="BP82" s="1">
        <f t="shared" ref="BP82:CY82" si="32">IF(BP$71&gt;$C$62,0,CUMIPMT($C$61/12,$C$62*12,$G$58*-1,((BO71*12)+1),(BP71*12),0))</f>
        <v>0</v>
      </c>
      <c r="BQ82" s="1">
        <f t="shared" si="32"/>
        <v>0</v>
      </c>
      <c r="BR82" s="1">
        <f t="shared" si="32"/>
        <v>0</v>
      </c>
      <c r="BS82" s="1">
        <f t="shared" si="32"/>
        <v>0</v>
      </c>
      <c r="BT82" s="1">
        <f t="shared" si="32"/>
        <v>0</v>
      </c>
      <c r="BU82" s="1">
        <f t="shared" si="32"/>
        <v>0</v>
      </c>
      <c r="BV82" s="1">
        <f t="shared" si="32"/>
        <v>0</v>
      </c>
      <c r="BW82" s="1">
        <f t="shared" si="32"/>
        <v>0</v>
      </c>
      <c r="BX82" s="1">
        <f t="shared" si="32"/>
        <v>0</v>
      </c>
      <c r="BY82" s="1">
        <f t="shared" si="32"/>
        <v>0</v>
      </c>
      <c r="BZ82" s="1">
        <f t="shared" si="32"/>
        <v>0</v>
      </c>
      <c r="CA82" s="1">
        <f t="shared" si="32"/>
        <v>0</v>
      </c>
      <c r="CB82" s="1">
        <f t="shared" si="32"/>
        <v>0</v>
      </c>
      <c r="CC82" s="1">
        <f t="shared" si="32"/>
        <v>0</v>
      </c>
      <c r="CD82" s="1">
        <f t="shared" si="32"/>
        <v>0</v>
      </c>
      <c r="CE82" s="1">
        <f t="shared" si="32"/>
        <v>0</v>
      </c>
      <c r="CF82" s="1">
        <f t="shared" si="32"/>
        <v>0</v>
      </c>
      <c r="CG82" s="1">
        <f t="shared" si="32"/>
        <v>0</v>
      </c>
      <c r="CH82" s="1">
        <f t="shared" si="32"/>
        <v>0</v>
      </c>
      <c r="CI82" s="1">
        <f t="shared" si="32"/>
        <v>0</v>
      </c>
      <c r="CJ82" s="1">
        <f t="shared" si="32"/>
        <v>0</v>
      </c>
      <c r="CK82" s="1">
        <f t="shared" si="32"/>
        <v>0</v>
      </c>
      <c r="CL82" s="1">
        <f t="shared" si="32"/>
        <v>0</v>
      </c>
      <c r="CM82" s="1">
        <f t="shared" si="32"/>
        <v>0</v>
      </c>
      <c r="CN82" s="1">
        <f t="shared" si="32"/>
        <v>0</v>
      </c>
      <c r="CO82" s="1">
        <f t="shared" si="32"/>
        <v>0</v>
      </c>
      <c r="CP82" s="1">
        <f t="shared" si="32"/>
        <v>0</v>
      </c>
      <c r="CQ82" s="1">
        <f t="shared" si="32"/>
        <v>0</v>
      </c>
      <c r="CR82" s="1">
        <f t="shared" si="32"/>
        <v>0</v>
      </c>
      <c r="CS82" s="1">
        <f t="shared" si="32"/>
        <v>0</v>
      </c>
      <c r="CT82" s="1">
        <f t="shared" si="32"/>
        <v>0</v>
      </c>
      <c r="CU82" s="1">
        <f t="shared" si="32"/>
        <v>0</v>
      </c>
      <c r="CV82" s="1">
        <f t="shared" si="32"/>
        <v>0</v>
      </c>
      <c r="CW82" s="1">
        <f t="shared" si="32"/>
        <v>0</v>
      </c>
      <c r="CX82" s="1">
        <f t="shared" si="32"/>
        <v>0</v>
      </c>
      <c r="CY82" s="1">
        <f t="shared" si="32"/>
        <v>0</v>
      </c>
    </row>
    <row r="83" spans="2:103" x14ac:dyDescent="0.2">
      <c r="B83" t="s">
        <v>24</v>
      </c>
      <c r="D83" s="1">
        <f>D79+D82</f>
        <v>844944.43774434365</v>
      </c>
      <c r="E83" s="1">
        <f>IF(E$71&gt;$C$68,0,E79+E82)</f>
        <v>1447086.3815740175</v>
      </c>
      <c r="F83" s="1">
        <f t="shared" ref="F83:BQ83" si="33">IF(F$71&gt;$C$68,0,F79+F82)</f>
        <v>2104284.0299710487</v>
      </c>
      <c r="G83" s="1">
        <f t="shared" si="33"/>
        <v>2821598.6142162546</v>
      </c>
      <c r="H83" s="1">
        <f t="shared" si="33"/>
        <v>3270005.4372893116</v>
      </c>
      <c r="I83" s="1">
        <f t="shared" si="33"/>
        <v>4459220.1886748448</v>
      </c>
      <c r="J83" s="1">
        <f t="shared" si="33"/>
        <v>5392183.5847350704</v>
      </c>
      <c r="K83" s="1">
        <f t="shared" si="33"/>
        <v>6410678.5502593843</v>
      </c>
      <c r="L83" s="1">
        <f t="shared" si="33"/>
        <v>7522606.5892793499</v>
      </c>
      <c r="M83" s="1">
        <f t="shared" si="33"/>
        <v>8288896.2000074377</v>
      </c>
      <c r="N83" s="1">
        <f t="shared" si="33"/>
        <v>9793159.4204171319</v>
      </c>
      <c r="O83" s="1">
        <f t="shared" si="33"/>
        <v>10614783.149470169</v>
      </c>
      <c r="P83" s="1">
        <f t="shared" si="33"/>
        <v>11504045.325618433</v>
      </c>
      <c r="Q83" s="1">
        <f t="shared" si="33"/>
        <v>12466452.452068085</v>
      </c>
      <c r="R83" s="1">
        <f t="shared" si="33"/>
        <v>12908816.775378803</v>
      </c>
      <c r="S83" s="1">
        <f t="shared" si="33"/>
        <v>14634989.88873722</v>
      </c>
      <c r="T83" s="1">
        <f t="shared" si="33"/>
        <v>15854505.991986958</v>
      </c>
      <c r="U83" s="1">
        <f t="shared" si="33"/>
        <v>17174019.229104213</v>
      </c>
      <c r="V83" s="1">
        <f t="shared" si="33"/>
        <v>18601651.163078766</v>
      </c>
      <c r="W83" s="1">
        <f t="shared" si="33"/>
        <v>19344395.303500373</v>
      </c>
      <c r="X83" s="1">
        <f t="shared" si="33"/>
        <v>21817089.21647783</v>
      </c>
      <c r="Y83" s="1">
        <f t="shared" si="33"/>
        <v>23624632.850556001</v>
      </c>
      <c r="Z83" s="1">
        <f t="shared" si="33"/>
        <v>25579888.800198421</v>
      </c>
      <c r="AA83" s="1">
        <f t="shared" si="33"/>
        <v>27694829.491892137</v>
      </c>
      <c r="AB83" s="1">
        <f t="shared" si="33"/>
        <v>28909425.238369364</v>
      </c>
      <c r="AC83" s="1">
        <f t="shared" si="33"/>
        <v>32456560.27218448</v>
      </c>
      <c r="AD83" s="1">
        <f t="shared" si="33"/>
        <v>35132439.810394794</v>
      </c>
      <c r="AE83" s="1">
        <f t="shared" si="33"/>
        <v>38026357.447483718</v>
      </c>
      <c r="AF83" s="1">
        <f t="shared" si="33"/>
        <v>41155954.618152641</v>
      </c>
      <c r="AG83" s="1">
        <f t="shared" si="33"/>
        <v>43104421.197990246</v>
      </c>
      <c r="AH83" s="1">
        <f t="shared" si="33"/>
        <v>48199973.664310455</v>
      </c>
      <c r="AI83" s="1">
        <f t="shared" si="33"/>
        <v>52157250.518939413</v>
      </c>
      <c r="AJ83" s="1">
        <f t="shared" si="33"/>
        <v>56436173.470012896</v>
      </c>
      <c r="AK83" s="1">
        <f t="shared" si="33"/>
        <v>61062727.402650185</v>
      </c>
      <c r="AL83" s="1">
        <f t="shared" si="33"/>
        <v>64143466.954572164</v>
      </c>
      <c r="AM83" s="1">
        <f t="shared" si="33"/>
        <v>71473292.955539733</v>
      </c>
      <c r="AN83" s="1">
        <f t="shared" si="33"/>
        <v>77320416.863194257</v>
      </c>
      <c r="AO83" s="1">
        <f t="shared" si="33"/>
        <v>83641773.707021713</v>
      </c>
      <c r="AP83" s="1">
        <f t="shared" si="33"/>
        <v>90475625.273093939</v>
      </c>
      <c r="AQ83" s="1">
        <f t="shared" si="33"/>
        <v>95291880.963645995</v>
      </c>
      <c r="AR83" s="1">
        <f t="shared" si="33"/>
        <v>105849492.194397</v>
      </c>
      <c r="AS83" s="1">
        <f t="shared" si="33"/>
        <v>114482424.32611583</v>
      </c>
      <c r="AT83" s="1">
        <f t="shared" si="33"/>
        <v>123814239.66618058</v>
      </c>
      <c r="AU83" s="1">
        <f t="shared" si="33"/>
        <v>133901261.30314925</v>
      </c>
      <c r="AV83" s="1">
        <f t="shared" si="33"/>
        <v>141363186.08739886</v>
      </c>
      <c r="AW83" s="1">
        <f t="shared" si="33"/>
        <v>156589211.31400064</v>
      </c>
      <c r="AX83" s="1">
        <f t="shared" si="33"/>
        <v>169326899.9061316</v>
      </c>
      <c r="AY83" s="1">
        <f t="shared" si="33"/>
        <v>183094131.16998354</v>
      </c>
      <c r="AZ83" s="1">
        <f t="shared" si="33"/>
        <v>197973794.89851168</v>
      </c>
      <c r="BA83" s="1">
        <f t="shared" si="33"/>
        <v>209450399.81832069</v>
      </c>
      <c r="BB83" s="1">
        <f t="shared" si="33"/>
        <v>231435800.34954384</v>
      </c>
      <c r="BC83" s="1">
        <f t="shared" si="33"/>
        <v>250219387.61359257</v>
      </c>
      <c r="BD83" s="1">
        <f t="shared" si="33"/>
        <v>270519098.0205695</v>
      </c>
      <c r="BE83" s="1">
        <f t="shared" si="33"/>
        <v>292456893.22999913</v>
      </c>
      <c r="BF83" s="1">
        <f t="shared" si="33"/>
        <v>310001945.02603918</v>
      </c>
      <c r="BG83" s="1">
        <f t="shared" si="33"/>
        <v>341784322.23151982</v>
      </c>
      <c r="BH83" s="1">
        <f t="shared" si="33"/>
        <v>369470034.52167237</v>
      </c>
      <c r="BI83" s="1">
        <f t="shared" si="33"/>
        <v>399387752.12061852</v>
      </c>
      <c r="BJ83" s="1">
        <f t="shared" si="33"/>
        <v>431716892.86934114</v>
      </c>
      <c r="BK83" s="1">
        <f t="shared" si="33"/>
        <v>458404348.19358206</v>
      </c>
      <c r="BL83" s="1">
        <f t="shared" si="33"/>
        <v>504400250.51789659</v>
      </c>
      <c r="BM83" s="1">
        <f t="shared" si="33"/>
        <v>545189992.39467776</v>
      </c>
      <c r="BN83" s="1">
        <f t="shared" si="33"/>
        <v>589264799.71336901</v>
      </c>
      <c r="BO83" s="1">
        <f t="shared" si="33"/>
        <v>636888572.01391125</v>
      </c>
      <c r="BP83" s="1">
        <f t="shared" si="33"/>
        <v>677310132.60319793</v>
      </c>
      <c r="BQ83" s="1">
        <f t="shared" si="33"/>
        <v>743946139.1824733</v>
      </c>
      <c r="BR83" s="1">
        <f t="shared" ref="BR83:CY83" si="34">IF(BR$71&gt;$C$68,0,BR79+BR82)</f>
        <v>804020486.62503135</v>
      </c>
      <c r="BS83" s="1">
        <f t="shared" si="34"/>
        <v>868928714.67839217</v>
      </c>
      <c r="BT83" s="1">
        <f t="shared" si="34"/>
        <v>939058930.4321897</v>
      </c>
      <c r="BU83" s="1">
        <f t="shared" si="34"/>
        <v>1000061376.8305277</v>
      </c>
      <c r="BV83" s="1">
        <f t="shared" si="34"/>
        <v>1096695838.3592165</v>
      </c>
      <c r="BW83" s="1">
        <f t="shared" si="34"/>
        <v>1185144508.1735778</v>
      </c>
      <c r="BX83" s="1">
        <f t="shared" si="34"/>
        <v>1280704721.7103691</v>
      </c>
      <c r="BY83" s="1">
        <f t="shared" si="34"/>
        <v>1383947184.9742494</v>
      </c>
      <c r="BZ83" s="1">
        <f t="shared" si="34"/>
        <v>1475724119.3790936</v>
      </c>
      <c r="CA83" s="1">
        <f t="shared" si="34"/>
        <v>1615994076.8352125</v>
      </c>
      <c r="CB83" s="1">
        <f t="shared" si="34"/>
        <v>1746183595.2402813</v>
      </c>
      <c r="CC83" s="1">
        <f t="shared" si="34"/>
        <v>1886833774.7306681</v>
      </c>
      <c r="CD83" s="1">
        <f t="shared" si="34"/>
        <v>2038783743.1738441</v>
      </c>
      <c r="CE83" s="1">
        <f t="shared" si="34"/>
        <v>2176490874.0451813</v>
      </c>
      <c r="CF83" s="1">
        <f t="shared" si="34"/>
        <v>2380281163.4863243</v>
      </c>
      <c r="CG83" s="1">
        <f t="shared" si="34"/>
        <v>2571865062.9064546</v>
      </c>
      <c r="CH83" s="1">
        <f t="shared" si="34"/>
        <v>2778833744.5972562</v>
      </c>
      <c r="CI83" s="1">
        <f t="shared" si="34"/>
        <v>3002420894.6562366</v>
      </c>
      <c r="CJ83" s="1">
        <f t="shared" si="34"/>
        <v>3208564313.1231542</v>
      </c>
      <c r="CK83" s="1">
        <f t="shared" si="34"/>
        <v>3504887459.0506039</v>
      </c>
      <c r="CL83" s="1">
        <f t="shared" si="34"/>
        <v>3786760737.274528</v>
      </c>
      <c r="CM83" s="1">
        <f t="shared" si="34"/>
        <v>4091257991.8313594</v>
      </c>
      <c r="CN83" s="1">
        <f t="shared" si="34"/>
        <v>4420192846.5314817</v>
      </c>
      <c r="CO83" s="1">
        <f t="shared" si="34"/>
        <v>4728158072.5675659</v>
      </c>
      <c r="CP83" s="1">
        <f t="shared" si="34"/>
        <v>5159367858.832674</v>
      </c>
      <c r="CQ83" s="1">
        <f t="shared" si="34"/>
        <v>5574009096.0880146</v>
      </c>
      <c r="CR83" s="1">
        <f t="shared" si="34"/>
        <v>6021916222.7512188</v>
      </c>
      <c r="CS83" s="1">
        <f t="shared" si="34"/>
        <v>6505755239.4962854</v>
      </c>
      <c r="CT83" s="1">
        <f t="shared" si="34"/>
        <v>6965019099.7830391</v>
      </c>
      <c r="CU83" s="1">
        <f t="shared" si="34"/>
        <v>7592977621.7241659</v>
      </c>
      <c r="CV83" s="1">
        <f t="shared" si="34"/>
        <v>8202830311.8326168</v>
      </c>
      <c r="CW83" s="1">
        <f t="shared" si="34"/>
        <v>8861591941.168272</v>
      </c>
      <c r="CX83" s="1">
        <f t="shared" si="34"/>
        <v>9573181261.0702305</v>
      </c>
      <c r="CY83" s="1">
        <f t="shared" si="34"/>
        <v>0</v>
      </c>
    </row>
    <row r="84" spans="2:103" x14ac:dyDescent="0.2">
      <c r="B84" t="s">
        <v>25</v>
      </c>
      <c r="D84" s="1">
        <f>IF(D83&gt;0,$C$63*D83,0)</f>
        <v>236584.44256841624</v>
      </c>
      <c r="E84" s="1">
        <f>IF(E$71&gt;$C$68,0,E83*$C$63)</f>
        <v>405184.18684072496</v>
      </c>
      <c r="F84" s="1">
        <f t="shared" ref="F84:BQ84" si="35">IF(F$71&gt;$C$68,0,F83*$C$63)</f>
        <v>589199.52839189372</v>
      </c>
      <c r="G84" s="1">
        <f t="shared" si="35"/>
        <v>790047.61198055139</v>
      </c>
      <c r="H84" s="1">
        <f t="shared" si="35"/>
        <v>915601.52244100731</v>
      </c>
      <c r="I84" s="1">
        <f t="shared" si="35"/>
        <v>1248581.6528289567</v>
      </c>
      <c r="J84" s="1">
        <f t="shared" si="35"/>
        <v>1509811.4037258199</v>
      </c>
      <c r="K84" s="1">
        <f t="shared" si="35"/>
        <v>1794989.9940726277</v>
      </c>
      <c r="L84" s="1">
        <f t="shared" si="35"/>
        <v>2106329.8449982181</v>
      </c>
      <c r="M84" s="1">
        <f t="shared" si="35"/>
        <v>2320890.9360020827</v>
      </c>
      <c r="N84" s="1">
        <f t="shared" si="35"/>
        <v>2742084.6377167972</v>
      </c>
      <c r="O84" s="1">
        <f t="shared" si="35"/>
        <v>2972139.2818516474</v>
      </c>
      <c r="P84" s="1">
        <f t="shared" si="35"/>
        <v>3221132.6911731614</v>
      </c>
      <c r="Q84" s="1">
        <f t="shared" si="35"/>
        <v>3490606.686579064</v>
      </c>
      <c r="R84" s="1">
        <f t="shared" si="35"/>
        <v>3614468.6971060652</v>
      </c>
      <c r="S84" s="1">
        <f t="shared" si="35"/>
        <v>4097797.1688464219</v>
      </c>
      <c r="T84" s="1">
        <f t="shared" si="35"/>
        <v>4439261.6777563486</v>
      </c>
      <c r="U84" s="1">
        <f t="shared" si="35"/>
        <v>4808725.3841491798</v>
      </c>
      <c r="V84" s="1">
        <f t="shared" si="35"/>
        <v>5208462.3256620551</v>
      </c>
      <c r="W84" s="1">
        <f t="shared" si="35"/>
        <v>5416430.6849801047</v>
      </c>
      <c r="X84" s="1">
        <f t="shared" si="35"/>
        <v>6108784.9806137932</v>
      </c>
      <c r="Y84" s="1">
        <f t="shared" si="35"/>
        <v>6614897.1981556807</v>
      </c>
      <c r="Z84" s="1">
        <f t="shared" si="35"/>
        <v>7162368.8640555581</v>
      </c>
      <c r="AA84" s="1">
        <f t="shared" si="35"/>
        <v>7754552.2577297986</v>
      </c>
      <c r="AB84" s="1">
        <f t="shared" si="35"/>
        <v>8094639.0667434232</v>
      </c>
      <c r="AC84" s="1">
        <f t="shared" si="35"/>
        <v>9087836.8762116544</v>
      </c>
      <c r="AD84" s="1">
        <f t="shared" si="35"/>
        <v>9837083.1469105426</v>
      </c>
      <c r="AE84" s="1">
        <f t="shared" si="35"/>
        <v>10647380.085295442</v>
      </c>
      <c r="AF84" s="1">
        <f t="shared" si="35"/>
        <v>11523667.29308274</v>
      </c>
      <c r="AG84" s="1">
        <f t="shared" si="35"/>
        <v>12069237.93543727</v>
      </c>
      <c r="AH84" s="1">
        <f t="shared" si="35"/>
        <v>13495992.626006929</v>
      </c>
      <c r="AI84" s="1">
        <f t="shared" si="35"/>
        <v>14604030.145303037</v>
      </c>
      <c r="AJ84" s="1">
        <f t="shared" si="35"/>
        <v>15802128.571603613</v>
      </c>
      <c r="AK84" s="1">
        <f t="shared" si="35"/>
        <v>17097563.672742054</v>
      </c>
      <c r="AL84" s="1">
        <f t="shared" si="35"/>
        <v>17960170.747280207</v>
      </c>
      <c r="AM84" s="1">
        <f t="shared" si="35"/>
        <v>20012522.027551126</v>
      </c>
      <c r="AN84" s="1">
        <f t="shared" si="35"/>
        <v>21649716.721694395</v>
      </c>
      <c r="AO84" s="1">
        <f t="shared" si="35"/>
        <v>23419696.637966082</v>
      </c>
      <c r="AP84" s="1">
        <f t="shared" si="35"/>
        <v>25333175.076466307</v>
      </c>
      <c r="AQ84" s="1">
        <f t="shared" si="35"/>
        <v>26681726.669820882</v>
      </c>
      <c r="AR84" s="1">
        <f t="shared" si="35"/>
        <v>29637857.814431164</v>
      </c>
      <c r="AS84" s="1">
        <f t="shared" si="35"/>
        <v>32055078.811312437</v>
      </c>
      <c r="AT84" s="1">
        <f t="shared" si="35"/>
        <v>34667987.106530569</v>
      </c>
      <c r="AU84" s="1">
        <f t="shared" si="35"/>
        <v>37492353.164881796</v>
      </c>
      <c r="AV84" s="1">
        <f t="shared" si="35"/>
        <v>39581692.104471684</v>
      </c>
      <c r="AW84" s="1">
        <f t="shared" si="35"/>
        <v>43844979.16792018</v>
      </c>
      <c r="AX84" s="1">
        <f t="shared" si="35"/>
        <v>47411531.973716848</v>
      </c>
      <c r="AY84" s="1">
        <f t="shared" si="35"/>
        <v>51266356.727595396</v>
      </c>
      <c r="AZ84" s="1">
        <f t="shared" si="35"/>
        <v>55432662.571583278</v>
      </c>
      <c r="BA84" s="1">
        <f t="shared" si="35"/>
        <v>58646111.949129798</v>
      </c>
      <c r="BB84" s="1">
        <f t="shared" si="35"/>
        <v>64802024.09787228</v>
      </c>
      <c r="BC84" s="1">
        <f t="shared" si="35"/>
        <v>70061428.531805918</v>
      </c>
      <c r="BD84" s="1">
        <f t="shared" si="35"/>
        <v>75745347.445759475</v>
      </c>
      <c r="BE84" s="1">
        <f t="shared" si="35"/>
        <v>81887930.104399756</v>
      </c>
      <c r="BF84" s="1">
        <f t="shared" si="35"/>
        <v>86800544.607290983</v>
      </c>
      <c r="BG84" s="1">
        <f t="shared" si="35"/>
        <v>95699610.224825561</v>
      </c>
      <c r="BH84" s="1">
        <f t="shared" si="35"/>
        <v>103451609.66606827</v>
      </c>
      <c r="BI84" s="1">
        <f t="shared" si="35"/>
        <v>111828570.5937732</v>
      </c>
      <c r="BJ84" s="1">
        <f t="shared" si="35"/>
        <v>120880730.00341552</v>
      </c>
      <c r="BK84" s="1">
        <f t="shared" si="35"/>
        <v>128353217.49420299</v>
      </c>
      <c r="BL84" s="1">
        <f t="shared" si="35"/>
        <v>141232070.14501107</v>
      </c>
      <c r="BM84" s="1">
        <f t="shared" si="35"/>
        <v>152653197.87050977</v>
      </c>
      <c r="BN84" s="1">
        <f t="shared" si="35"/>
        <v>164994143.91974333</v>
      </c>
      <c r="BO84" s="1">
        <f t="shared" si="35"/>
        <v>178328800.16389516</v>
      </c>
      <c r="BP84" s="1">
        <f t="shared" si="35"/>
        <v>189646837.12889543</v>
      </c>
      <c r="BQ84" s="1">
        <f t="shared" si="35"/>
        <v>208304918.97109255</v>
      </c>
      <c r="BR84" s="1">
        <f t="shared" ref="BR84:CY84" si="36">IF(BR$71&gt;$C$68,0,BR83*$C$63)</f>
        <v>225125736.25500879</v>
      </c>
      <c r="BS84" s="1">
        <f t="shared" si="36"/>
        <v>243300040.10994983</v>
      </c>
      <c r="BT84" s="1">
        <f t="shared" si="36"/>
        <v>262936500.52101314</v>
      </c>
      <c r="BU84" s="1">
        <f t="shared" si="36"/>
        <v>280017185.51254779</v>
      </c>
      <c r="BV84" s="1">
        <f t="shared" si="36"/>
        <v>307074834.74058062</v>
      </c>
      <c r="BW84" s="1">
        <f t="shared" si="36"/>
        <v>331840462.28860182</v>
      </c>
      <c r="BX84" s="1">
        <f t="shared" si="36"/>
        <v>358597322.07890338</v>
      </c>
      <c r="BY84" s="1">
        <f t="shared" si="36"/>
        <v>387505211.79278988</v>
      </c>
      <c r="BZ84" s="1">
        <f t="shared" si="36"/>
        <v>413202753.42614627</v>
      </c>
      <c r="CA84" s="1">
        <f t="shared" si="36"/>
        <v>452478341.51385951</v>
      </c>
      <c r="CB84" s="1">
        <f t="shared" si="36"/>
        <v>488931406.66727883</v>
      </c>
      <c r="CC84" s="1">
        <f t="shared" si="36"/>
        <v>528313456.92458713</v>
      </c>
      <c r="CD84" s="1">
        <f t="shared" si="36"/>
        <v>570859448.08867645</v>
      </c>
      <c r="CE84" s="1">
        <f t="shared" si="36"/>
        <v>609417444.73265076</v>
      </c>
      <c r="CF84" s="1">
        <f t="shared" si="36"/>
        <v>666478725.77617085</v>
      </c>
      <c r="CG84" s="1">
        <f t="shared" si="36"/>
        <v>720122217.61380732</v>
      </c>
      <c r="CH84" s="1">
        <f t="shared" si="36"/>
        <v>778073448.48723185</v>
      </c>
      <c r="CI84" s="1">
        <f t="shared" si="36"/>
        <v>840677850.50374639</v>
      </c>
      <c r="CJ84" s="1">
        <f t="shared" si="36"/>
        <v>898398007.6744833</v>
      </c>
      <c r="CK84" s="1">
        <f t="shared" si="36"/>
        <v>981368488.5341692</v>
      </c>
      <c r="CL84" s="1">
        <f t="shared" si="36"/>
        <v>1060293006.436868</v>
      </c>
      <c r="CM84" s="1">
        <f t="shared" si="36"/>
        <v>1145552237.7127807</v>
      </c>
      <c r="CN84" s="1">
        <f t="shared" si="36"/>
        <v>1237653997.028815</v>
      </c>
      <c r="CO84" s="1">
        <f t="shared" si="36"/>
        <v>1323884260.3189185</v>
      </c>
      <c r="CP84" s="1">
        <f t="shared" si="36"/>
        <v>1444623000.4731488</v>
      </c>
      <c r="CQ84" s="1">
        <f t="shared" si="36"/>
        <v>1560722546.9046443</v>
      </c>
      <c r="CR84" s="1">
        <f t="shared" si="36"/>
        <v>1686136542.3703415</v>
      </c>
      <c r="CS84" s="1">
        <f t="shared" si="36"/>
        <v>1821611467.0589602</v>
      </c>
      <c r="CT84" s="1">
        <f t="shared" si="36"/>
        <v>1950205347.9392512</v>
      </c>
      <c r="CU84" s="1">
        <f t="shared" si="36"/>
        <v>2126033734.0827668</v>
      </c>
      <c r="CV84" s="1">
        <f t="shared" si="36"/>
        <v>2296792487.3131328</v>
      </c>
      <c r="CW84" s="1">
        <f t="shared" si="36"/>
        <v>2481245743.5271163</v>
      </c>
      <c r="CX84" s="1">
        <f t="shared" si="36"/>
        <v>2680490753.0996647</v>
      </c>
      <c r="CY84" s="1">
        <f t="shared" si="36"/>
        <v>0</v>
      </c>
    </row>
    <row r="85" spans="2:103" x14ac:dyDescent="0.2">
      <c r="B85" s="18" t="s">
        <v>26</v>
      </c>
      <c r="C85" s="19">
        <f>-$D$54</f>
        <v>-14670000.000000002</v>
      </c>
      <c r="D85" s="19">
        <f>D81-D84</f>
        <v>-1599193.6810658253</v>
      </c>
      <c r="E85" s="19">
        <f t="shared" ref="E85:BP85" si="37">E81-E84</f>
        <v>-1396811.1984890464</v>
      </c>
      <c r="F85" s="19">
        <f t="shared" si="37"/>
        <v>-1178994.051657669</v>
      </c>
      <c r="G85" s="19">
        <f t="shared" si="37"/>
        <v>-944632.78023836156</v>
      </c>
      <c r="H85" s="19">
        <f t="shared" si="37"/>
        <v>-933425.20075766195</v>
      </c>
      <c r="I85" s="19">
        <f t="shared" si="37"/>
        <v>-421469.25167798507</v>
      </c>
      <c r="J85" s="19">
        <f t="shared" si="37"/>
        <v>-130064.75422367197</v>
      </c>
      <c r="K85" s="19">
        <f t="shared" si="37"/>
        <v>183097.04155083699</v>
      </c>
      <c r="L85" s="19">
        <f t="shared" si="37"/>
        <v>519534.97543341853</v>
      </c>
      <c r="M85" s="19">
        <f t="shared" si="37"/>
        <v>558510.64407367492</v>
      </c>
      <c r="N85" s="19">
        <f t="shared" si="37"/>
        <v>7051074.7827003347</v>
      </c>
      <c r="O85" s="19">
        <f t="shared" si="37"/>
        <v>7642643.8676185217</v>
      </c>
      <c r="P85" s="19">
        <f t="shared" si="37"/>
        <v>8282912.6344452715</v>
      </c>
      <c r="Q85" s="19">
        <f t="shared" si="37"/>
        <v>8975845.7654890213</v>
      </c>
      <c r="R85" s="19">
        <f t="shared" si="37"/>
        <v>9294348.0782727376</v>
      </c>
      <c r="S85" s="19">
        <f t="shared" si="37"/>
        <v>10537192.719890799</v>
      </c>
      <c r="T85" s="19">
        <f t="shared" si="37"/>
        <v>11415244.31423061</v>
      </c>
      <c r="U85" s="19">
        <f t="shared" si="37"/>
        <v>12365293.844955035</v>
      </c>
      <c r="V85" s="19">
        <f t="shared" si="37"/>
        <v>13393188.837416712</v>
      </c>
      <c r="W85" s="19">
        <f t="shared" si="37"/>
        <v>13927964.618520267</v>
      </c>
      <c r="X85" s="19">
        <f t="shared" si="37"/>
        <v>15708304.235864036</v>
      </c>
      <c r="Y85" s="19">
        <f t="shared" si="37"/>
        <v>17009735.652400322</v>
      </c>
      <c r="Z85" s="19">
        <f t="shared" si="37"/>
        <v>18417519.936142862</v>
      </c>
      <c r="AA85" s="19">
        <f t="shared" si="37"/>
        <v>19940277.234162338</v>
      </c>
      <c r="AB85" s="19">
        <f t="shared" si="37"/>
        <v>20814786.171625942</v>
      </c>
      <c r="AC85" s="19">
        <f t="shared" si="37"/>
        <v>23368723.395972826</v>
      </c>
      <c r="AD85" s="19">
        <f t="shared" si="37"/>
        <v>25295356.663484253</v>
      </c>
      <c r="AE85" s="19">
        <f t="shared" si="37"/>
        <v>27378977.362188276</v>
      </c>
      <c r="AF85" s="19">
        <f t="shared" si="37"/>
        <v>29632287.325069901</v>
      </c>
      <c r="AG85" s="19">
        <f t="shared" si="37"/>
        <v>31035183.262552977</v>
      </c>
      <c r="AH85" s="19">
        <f t="shared" si="37"/>
        <v>34703981.038303524</v>
      </c>
      <c r="AI85" s="19">
        <f t="shared" si="37"/>
        <v>37553220.37363638</v>
      </c>
      <c r="AJ85" s="19">
        <f t="shared" si="37"/>
        <v>40634044.898409285</v>
      </c>
      <c r="AK85" s="19">
        <f t="shared" si="37"/>
        <v>43965163.729908131</v>
      </c>
      <c r="AL85" s="19">
        <f t="shared" si="37"/>
        <v>46183296.207291961</v>
      </c>
      <c r="AM85" s="19">
        <f t="shared" si="37"/>
        <v>51460770.927988604</v>
      </c>
      <c r="AN85" s="19">
        <f t="shared" si="37"/>
        <v>55670700.141499862</v>
      </c>
      <c r="AO85" s="19">
        <f t="shared" si="37"/>
        <v>60222077.069055632</v>
      </c>
      <c r="AP85" s="19">
        <f t="shared" si="37"/>
        <v>65142450.196627632</v>
      </c>
      <c r="AQ85" s="19">
        <f t="shared" si="37"/>
        <v>68610154.29382512</v>
      </c>
      <c r="AR85" s="19">
        <f t="shared" si="37"/>
        <v>76211634.379965842</v>
      </c>
      <c r="AS85" s="19">
        <f t="shared" si="37"/>
        <v>82427345.514803395</v>
      </c>
      <c r="AT85" s="19">
        <f t="shared" si="37"/>
        <v>89146252.559650004</v>
      </c>
      <c r="AU85" s="19">
        <f t="shared" si="37"/>
        <v>96408908.138267457</v>
      </c>
      <c r="AV85" s="19">
        <f t="shared" si="37"/>
        <v>101781493.98292717</v>
      </c>
      <c r="AW85" s="19">
        <f t="shared" si="37"/>
        <v>112744232.14608046</v>
      </c>
      <c r="AX85" s="19">
        <f t="shared" si="37"/>
        <v>121915367.93241474</v>
      </c>
      <c r="AY85" s="19">
        <f t="shared" si="37"/>
        <v>131827774.44238815</v>
      </c>
      <c r="AZ85" s="19">
        <f t="shared" si="37"/>
        <v>142541132.32692841</v>
      </c>
      <c r="BA85" s="19">
        <f t="shared" si="37"/>
        <v>150804287.8691909</v>
      </c>
      <c r="BB85" s="19">
        <f t="shared" si="37"/>
        <v>166633776.25167155</v>
      </c>
      <c r="BC85" s="19">
        <f t="shared" si="37"/>
        <v>180157959.08178663</v>
      </c>
      <c r="BD85" s="19">
        <f t="shared" si="37"/>
        <v>194773750.57481003</v>
      </c>
      <c r="BE85" s="19">
        <f t="shared" si="37"/>
        <v>210568963.12559938</v>
      </c>
      <c r="BF85" s="19">
        <f t="shared" si="37"/>
        <v>223201400.4187482</v>
      </c>
      <c r="BG85" s="19">
        <f t="shared" si="37"/>
        <v>246084712.00669426</v>
      </c>
      <c r="BH85" s="19">
        <f t="shared" si="37"/>
        <v>266018424.85560411</v>
      </c>
      <c r="BI85" s="19">
        <f t="shared" si="37"/>
        <v>287559181.52684534</v>
      </c>
      <c r="BJ85" s="19">
        <f t="shared" si="37"/>
        <v>310836162.86592561</v>
      </c>
      <c r="BK85" s="19">
        <f t="shared" si="37"/>
        <v>330051130.69937909</v>
      </c>
      <c r="BL85" s="19">
        <f t="shared" si="37"/>
        <v>363168180.37288553</v>
      </c>
      <c r="BM85" s="19">
        <f t="shared" si="37"/>
        <v>392536794.52416801</v>
      </c>
      <c r="BN85" s="19">
        <f t="shared" si="37"/>
        <v>424270655.79362571</v>
      </c>
      <c r="BO85" s="19">
        <f t="shared" si="37"/>
        <v>458559771.85001612</v>
      </c>
      <c r="BP85" s="19">
        <f t="shared" si="37"/>
        <v>487663295.47430253</v>
      </c>
      <c r="BQ85" s="19">
        <f t="shared" ref="BQ85:CY85" si="38">BQ81-BQ84</f>
        <v>535641220.21138072</v>
      </c>
      <c r="BR85" s="19">
        <f t="shared" si="38"/>
        <v>578894750.37002254</v>
      </c>
      <c r="BS85" s="19">
        <f t="shared" si="38"/>
        <v>625628674.56844234</v>
      </c>
      <c r="BT85" s="19">
        <f t="shared" si="38"/>
        <v>676122429.91117656</v>
      </c>
      <c r="BU85" s="19">
        <f t="shared" si="38"/>
        <v>720044191.31797981</v>
      </c>
      <c r="BV85" s="19">
        <f t="shared" si="38"/>
        <v>789621003.61863589</v>
      </c>
      <c r="BW85" s="19">
        <f t="shared" si="38"/>
        <v>853304045.88497591</v>
      </c>
      <c r="BX85" s="19">
        <f t="shared" si="38"/>
        <v>922107399.63146567</v>
      </c>
      <c r="BY85" s="19">
        <f t="shared" si="38"/>
        <v>996441973.18145943</v>
      </c>
      <c r="BZ85" s="19">
        <f t="shared" si="38"/>
        <v>1062521365.9529474</v>
      </c>
      <c r="CA85" s="19">
        <f t="shared" si="38"/>
        <v>1163515735.321353</v>
      </c>
      <c r="CB85" s="19">
        <f t="shared" si="38"/>
        <v>1257252188.5730026</v>
      </c>
      <c r="CC85" s="19">
        <f t="shared" si="38"/>
        <v>1358520317.8060808</v>
      </c>
      <c r="CD85" s="19">
        <f t="shared" si="38"/>
        <v>1467924295.0851676</v>
      </c>
      <c r="CE85" s="19">
        <f t="shared" si="38"/>
        <v>1567073429.3125305</v>
      </c>
      <c r="CF85" s="19">
        <f t="shared" si="38"/>
        <v>1713802437.7101536</v>
      </c>
      <c r="CG85" s="19">
        <f t="shared" si="38"/>
        <v>1851742845.2926474</v>
      </c>
      <c r="CH85" s="19">
        <f t="shared" si="38"/>
        <v>2000760296.1100245</v>
      </c>
      <c r="CI85" s="19">
        <f t="shared" si="38"/>
        <v>2161743044.1524901</v>
      </c>
      <c r="CJ85" s="19">
        <f t="shared" si="38"/>
        <v>2310166305.4486709</v>
      </c>
      <c r="CK85" s="19">
        <f t="shared" si="38"/>
        <v>2523518970.5164347</v>
      </c>
      <c r="CL85" s="19">
        <f t="shared" si="38"/>
        <v>2726467730.8376598</v>
      </c>
      <c r="CM85" s="19">
        <f t="shared" si="38"/>
        <v>2945705754.1185789</v>
      </c>
      <c r="CN85" s="19">
        <f t="shared" si="38"/>
        <v>3182538849.5026665</v>
      </c>
      <c r="CO85" s="19">
        <f t="shared" si="38"/>
        <v>3404273812.2486477</v>
      </c>
      <c r="CP85" s="19">
        <f t="shared" si="38"/>
        <v>3714744858.3595252</v>
      </c>
      <c r="CQ85" s="19">
        <f t="shared" si="38"/>
        <v>4013286549.1833706</v>
      </c>
      <c r="CR85" s="19">
        <f t="shared" si="38"/>
        <v>4335779680.3808775</v>
      </c>
      <c r="CS85" s="19">
        <f t="shared" si="38"/>
        <v>4684143772.4373255</v>
      </c>
      <c r="CT85" s="19">
        <f t="shared" si="38"/>
        <v>5014813751.8437881</v>
      </c>
      <c r="CU85" s="19">
        <f t="shared" si="38"/>
        <v>5466943887.6413994</v>
      </c>
      <c r="CV85" s="19">
        <f t="shared" si="38"/>
        <v>5906037824.5194836</v>
      </c>
      <c r="CW85" s="19">
        <f t="shared" si="38"/>
        <v>6380346197.6411552</v>
      </c>
      <c r="CX85" s="19">
        <f t="shared" si="38"/>
        <v>6892690507.9705658</v>
      </c>
      <c r="CY85" s="19">
        <f t="shared" si="38"/>
        <v>0</v>
      </c>
    </row>
    <row r="86" spans="2:103" x14ac:dyDescent="0.2"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03" x14ac:dyDescent="0.2">
      <c r="B87" s="12" t="s">
        <v>137</v>
      </c>
      <c r="C87" s="36">
        <f>IF(C17&gt;D17,"bay error",NPV($C$66,D81:CX81)+C81)</f>
        <v>31336123.505271055</v>
      </c>
      <c r="D87" s="1"/>
      <c r="E87" s="1"/>
      <c r="F87" s="1"/>
      <c r="G87" s="1"/>
      <c r="H87" s="1"/>
      <c r="I87" s="1"/>
      <c r="J87" s="1"/>
      <c r="K87" s="1"/>
      <c r="L87" s="1"/>
    </row>
    <row r="88" spans="2:103" x14ac:dyDescent="0.2">
      <c r="B88" s="12" t="s">
        <v>138</v>
      </c>
      <c r="C88" s="36">
        <f>IF(C17&gt;D17,"bay error",NPV($C$66,D85:CX85)+C85)</f>
        <v>13728504.089838618</v>
      </c>
      <c r="D88" s="46"/>
    </row>
    <row r="89" spans="2:103" x14ac:dyDescent="0.2">
      <c r="B89" s="12" t="s">
        <v>85</v>
      </c>
      <c r="C89" s="20">
        <f>IF(C17&gt;D17,"bay error",IRR(C81:CX81))</f>
        <v>0.19450086945265177</v>
      </c>
    </row>
    <row r="90" spans="2:103" x14ac:dyDescent="0.2">
      <c r="B90" s="12" t="s">
        <v>86</v>
      </c>
      <c r="C90" s="20">
        <f>IF(C17&gt;D17,"bay error",IRR(C85:CX85))</f>
        <v>0.16449745729530929</v>
      </c>
    </row>
    <row r="91" spans="2:103" x14ac:dyDescent="0.2">
      <c r="B91" s="12"/>
      <c r="C91" s="20"/>
    </row>
    <row r="92" spans="2:103" x14ac:dyDescent="0.2">
      <c r="B92" s="12" t="s">
        <v>154</v>
      </c>
      <c r="C92" s="1"/>
      <c r="D92" s="13" t="e">
        <f>IRR($C$81:D81)</f>
        <v>#NUM!</v>
      </c>
      <c r="E92" s="45" t="e">
        <f>IRR($C$81:E81)</f>
        <v>#NUM!</v>
      </c>
      <c r="F92" s="45" t="e">
        <f>IRR($C$81:F81)</f>
        <v>#NUM!</v>
      </c>
      <c r="G92" s="45" t="e">
        <f>IRR($C$81:G81)</f>
        <v>#NUM!</v>
      </c>
      <c r="H92" s="45" t="e">
        <f>IRR($C$81:H81)</f>
        <v>#NUM!</v>
      </c>
      <c r="I92" s="45" t="e">
        <f>IRR($C$81:I81)</f>
        <v>#NUM!</v>
      </c>
      <c r="J92" s="45">
        <f>IRR($C$81:J81)</f>
        <v>-0.28603871667379555</v>
      </c>
      <c r="K92" s="45">
        <f>IRR($C$81:K81)</f>
        <v>-0.18848648662712864</v>
      </c>
      <c r="L92" s="45">
        <f>IRR($C$81:L81)</f>
        <v>-0.11817086070310689</v>
      </c>
      <c r="M92" s="45">
        <f>IRR($C$81:M81)</f>
        <v>-7.0898657962759515E-2</v>
      </c>
      <c r="N92" s="45">
        <f>IRR($C$81:N81)</f>
        <v>9.6924765975181515E-3</v>
      </c>
      <c r="O92" s="45">
        <f>IRR($C$81:O81)</f>
        <v>5.3011825481329655E-2</v>
      </c>
      <c r="P92" s="45">
        <f>IRR($C$81:P81)</f>
        <v>8.1797554677880413E-2</v>
      </c>
      <c r="Q92" s="45">
        <f>IRR($C$81:Q81)</f>
        <v>0.10259745506107887</v>
      </c>
      <c r="R92" s="45">
        <f>IRR($C$81:R81)</f>
        <v>0.11772049066196155</v>
      </c>
      <c r="S92" s="45">
        <f>IRR($C$81:S81)</f>
        <v>0.13012154153407063</v>
      </c>
      <c r="T92" s="45">
        <f>IRR($C$81:T81)</f>
        <v>0.14000395290302681</v>
      </c>
      <c r="U92" s="45">
        <f>IRR($C$81:U81)</f>
        <v>0.14801444365503613</v>
      </c>
      <c r="V92" s="45">
        <f>IRR($C$81:V81)</f>
        <v>0.15459539706971448</v>
      </c>
      <c r="W92" s="45">
        <f>IRR($C$81:W81)</f>
        <v>0.159855350995048</v>
      </c>
      <c r="X92" s="45">
        <f>IRR($C$81:X81)</f>
        <v>0.16445611972842067</v>
      </c>
      <c r="Y92" s="45">
        <f>IRR($C$81:Y81)</f>
        <v>0.16834132002525304</v>
      </c>
      <c r="Z92" s="45">
        <f>IRR($C$81:Z81)</f>
        <v>0.17164443266051199</v>
      </c>
      <c r="AA92" s="45">
        <f>IRR($C$81:AA81)</f>
        <v>0.17446917277973917</v>
      </c>
      <c r="AB92" s="45">
        <f>IRR($C$81:AB81)</f>
        <v>0.17681310325146904</v>
      </c>
      <c r="AC92" s="45">
        <f>IRR($C$81:AC81)</f>
        <v>0.17891456307812459</v>
      </c>
      <c r="AD92" s="45">
        <f>IRR($C$81:AD81)</f>
        <v>0.18073640397341717</v>
      </c>
      <c r="AE92" s="45">
        <f>IRR($C$81:AE81)</f>
        <v>0.18232159836398409</v>
      </c>
      <c r="AF92" s="45">
        <f>IRR($C$81:AF81)</f>
        <v>0.18370541069703439</v>
      </c>
      <c r="AG92" s="45">
        <f>IRR($C$81:AG81)</f>
        <v>0.18487871173703874</v>
      </c>
      <c r="AH92" s="45">
        <f>IRR($C$81:AH81)</f>
        <v>0.18594374291628069</v>
      </c>
      <c r="AI92" s="45">
        <f>IRR($C$81:AI81)</f>
        <v>0.18688097738177256</v>
      </c>
      <c r="AJ92" s="45">
        <f>IRR($C$81:AJ81)</f>
        <v>0.1877075814560909</v>
      </c>
      <c r="AK92" s="45">
        <f>IRR($C$81:AK81)</f>
        <v>0.18843809064629125</v>
      </c>
      <c r="AL92" s="45">
        <f>IRR($C$81:AL81)</f>
        <v>0.18906630066669328</v>
      </c>
      <c r="AM92" s="45">
        <f>IRR($C$81:AM81)</f>
        <v>0.18964036045863986</v>
      </c>
      <c r="AN92" s="45">
        <f>IRR($C$81:AN81)</f>
        <v>0.190150272955389</v>
      </c>
      <c r="AO92" s="45">
        <f>IRR($C$81:AO81)</f>
        <v>0.19060385305538308</v>
      </c>
      <c r="AP92" s="45">
        <f>IRR($C$81:AP81)</f>
        <v>0.19100785355403427</v>
      </c>
      <c r="AQ92" s="45">
        <f>IRR($C$81:AQ81)</f>
        <v>0.19135874180910806</v>
      </c>
      <c r="AR92" s="45">
        <f>IRR($C$81:AR81)</f>
        <v>0.19168052746492936</v>
      </c>
      <c r="AS92" s="45">
        <f>IRR($C$81:AS81)</f>
        <v>0.19196809816389626</v>
      </c>
      <c r="AT92" s="45">
        <f>IRR($C$81:AT81)</f>
        <v>0.19222533448522094</v>
      </c>
      <c r="AU92" s="45">
        <f>IRR($C$81:AU81)</f>
        <v>0.19245563648960906</v>
      </c>
      <c r="AV92" s="45">
        <f>IRR($C$81:AV81)</f>
        <v>0.19265711364997018</v>
      </c>
      <c r="AW92" s="45">
        <f>IRR($C$81:AW81)</f>
        <v>0.19284219667841729</v>
      </c>
      <c r="AX92" s="45">
        <f>IRR($C$81:AX81)</f>
        <v>0.1930082696480333</v>
      </c>
      <c r="AY92" s="45">
        <f>IRR($C$81:AY81)</f>
        <v>0.19315737912960995</v>
      </c>
      <c r="AZ92" s="45">
        <f>IRR($C$81:AZ81)</f>
        <v>0.19329133582941926</v>
      </c>
      <c r="BA92" s="45">
        <f>IRR($C$81:BA81)</f>
        <v>0.19340916362681648</v>
      </c>
      <c r="BB92" s="45">
        <f>IRR($C$81:BB81)</f>
        <v>0.19351746579801632</v>
      </c>
      <c r="BC92" s="45">
        <f>IRR($C$81:BC81)</f>
        <v>0.19361490739126253</v>
      </c>
      <c r="BD92" s="45">
        <f>IRR($C$81:BD81)</f>
        <v>0.19370261456640359</v>
      </c>
      <c r="BE92" s="45">
        <f>IRR($C$81:BE81)</f>
        <v>0.19378159057938737</v>
      </c>
      <c r="BF92" s="45">
        <f>IRR($C$81:BF81)</f>
        <v>0.19385134702051166</v>
      </c>
      <c r="BG92" s="45">
        <f>IRR($C$81:BG81)</f>
        <v>0.19391545546409028</v>
      </c>
      <c r="BH92" s="45">
        <f>IRR($C$81:BH81)</f>
        <v>0.1939732395976479</v>
      </c>
      <c r="BI92" s="45">
        <f>IRR($C$81:BI81)</f>
        <v>0.19402533799588828</v>
      </c>
      <c r="BJ92" s="45">
        <f>IRR($C$81:BJ81)</f>
        <v>0.19407232230960192</v>
      </c>
      <c r="BK92" s="45">
        <f>IRR($C$81:BK81)</f>
        <v>0.19411395691507827</v>
      </c>
      <c r="BL92" s="45">
        <f>IRR($C$81:BL81)</f>
        <v>0.19415219879485579</v>
      </c>
      <c r="BM92" s="45">
        <f>IRR($C$81:BM81)</f>
        <v>0.1941867096106209</v>
      </c>
      <c r="BN92" s="45">
        <f>IRR($C$81:BN81)</f>
        <v>0.19421785918102241</v>
      </c>
      <c r="BO92" s="45">
        <f>IRR($C$81:BO81)</f>
        <v>0.19424597969084156</v>
      </c>
      <c r="BP92" s="45">
        <f>IRR($C$81:BP81)</f>
        <v>0.1942709630510524</v>
      </c>
      <c r="BQ92" s="45">
        <f>IRR($C$81:BQ81)</f>
        <v>0.19429389179001255</v>
      </c>
      <c r="BR92" s="45">
        <f>IRR($C$81:BR81)</f>
        <v>0.19431459986407962</v>
      </c>
      <c r="BS92" s="45">
        <f>IRR($C$81:BS81)</f>
        <v>0.19433330461386045</v>
      </c>
      <c r="BT92" s="45">
        <f>IRR($C$81:BT81)</f>
        <v>0.19435020171955641</v>
      </c>
      <c r="BU92" s="45">
        <f>IRR($C$81:BU81)</f>
        <v>0.19436524542091926</v>
      </c>
      <c r="BV92" s="45">
        <f>IRR($C$81:BV81)</f>
        <v>0.19437903881367102</v>
      </c>
      <c r="BW92" s="45">
        <f>IRR($C$81:BW81)</f>
        <v>0.19439150268447669</v>
      </c>
      <c r="BX92" s="45">
        <f>IRR($C$81:BX81)</f>
        <v>0.194402766056335</v>
      </c>
      <c r="BY92" s="45">
        <f>IRR($C$81:BY81)</f>
        <v>0.19441294527829944</v>
      </c>
      <c r="BZ92" s="45">
        <f>IRR($C$81:BZ81)</f>
        <v>0.1944220237674521</v>
      </c>
      <c r="CA92" s="45">
        <f>IRR($C$81:CA81)</f>
        <v>0.19443033937046428</v>
      </c>
      <c r="CB92" s="45">
        <f>IRR($C$81:CB81)</f>
        <v>0.19443785588323359</v>
      </c>
      <c r="CC92" s="45">
        <f>IRR($C$81:CC81)</f>
        <v>0.19444465042238801</v>
      </c>
      <c r="CD92" s="45">
        <f>IRR($C$81:CD81)</f>
        <v>0.19445079260320797</v>
      </c>
      <c r="CE92" s="45">
        <f>IRR($C$81:CE81)</f>
        <v>0.19445627863347803</v>
      </c>
      <c r="CF92" s="45">
        <f>IRR($C$81:CF81)</f>
        <v>0.19446129860116379</v>
      </c>
      <c r="CG92" s="45">
        <f>IRR($C$81:CG81)</f>
        <v>0.19446583707884901</v>
      </c>
      <c r="CH92" s="45">
        <f>IRR($C$81:CH81)</f>
        <v>0.19446994036748144</v>
      </c>
      <c r="CI92" s="45">
        <f>IRR($C$81:CI81)</f>
        <v>0.19447365029326735</v>
      </c>
      <c r="CJ92" s="45">
        <f>IRR($C$81:CJ81)</f>
        <v>0.19447696805226689</v>
      </c>
      <c r="CK92" s="45">
        <f>IRR($C$81:CK81)</f>
        <v>0.19448000098458929</v>
      </c>
      <c r="CL92" s="45">
        <f>IRR($C$81:CL81)</f>
        <v>0.19448274333578186</v>
      </c>
      <c r="CM92" s="45">
        <f>IRR($C$81:CM81)</f>
        <v>0.1944852229867704</v>
      </c>
      <c r="CN92" s="45">
        <f>IRR($C$81:CN81)</f>
        <v>0.19448746513516735</v>
      </c>
      <c r="CO92" s="45">
        <f>IRR($C$81:CO81)</f>
        <v>0.19448947244864745</v>
      </c>
      <c r="CP92" s="45">
        <f>IRR($C$81:CP81)</f>
        <v>0.19449130572967532</v>
      </c>
      <c r="CQ92" s="45">
        <f>IRR($C$81:CQ81)</f>
        <v>0.19449296347378553</v>
      </c>
      <c r="CR92" s="45">
        <f>IRR($C$81:CR81)</f>
        <v>0.19449446250129987</v>
      </c>
      <c r="CS92" s="45">
        <f>IRR($C$81:CS81)</f>
        <v>0.19449581801794391</v>
      </c>
      <c r="CT92" s="45">
        <f>IRR($C$81:CT81)</f>
        <v>0.19449703271671681</v>
      </c>
      <c r="CU92" s="45">
        <f>IRR($C$81:CU81)</f>
        <v>0.19449814113476416</v>
      </c>
      <c r="CV92" s="45">
        <f>IRR($C$81:CV81)</f>
        <v>0.19449914345290842</v>
      </c>
      <c r="CW92" s="45">
        <f>IRR($C$81:CW81)</f>
        <v>0.19450004983035529</v>
      </c>
      <c r="CX92" s="45">
        <f>IRR($C$81:CX81)</f>
        <v>0.19450086945265177</v>
      </c>
    </row>
    <row r="94" spans="2:103" x14ac:dyDescent="0.2">
      <c r="B94" t="s">
        <v>36</v>
      </c>
      <c r="C94" s="7">
        <v>0</v>
      </c>
    </row>
    <row r="95" spans="2:103" x14ac:dyDescent="0.2">
      <c r="B95" t="s">
        <v>32</v>
      </c>
      <c r="C95" s="15">
        <f>IF(FV($C$61/12,$C$68*12,-D80/12,$C$61)&lt;0,0,FV($C$61/12,$C$68*12,-D80/12,$C$68))</f>
        <v>0</v>
      </c>
    </row>
    <row r="96" spans="2:103" ht="17" thickBot="1" x14ac:dyDescent="0.25">
      <c r="C96" s="15"/>
    </row>
    <row r="97" spans="2:103" ht="17" thickBot="1" x14ac:dyDescent="0.25">
      <c r="B97" s="134" t="s">
        <v>129</v>
      </c>
      <c r="C97">
        <f>(IF(C85=0,0,C77*-1)+IF(E98=0,(D79/$C$65),0))</f>
        <v>0</v>
      </c>
    </row>
    <row r="98" spans="2:103" x14ac:dyDescent="0.2">
      <c r="B98" s="10" t="s">
        <v>0</v>
      </c>
      <c r="C98" s="126">
        <f>0</f>
        <v>0</v>
      </c>
      <c r="D98" s="11">
        <f t="shared" ref="D98:AI98" si="39">(IF(C85=0,0,D77*-1)+IF(F98=0,(E79/$C$65),0))</f>
        <v>781122.25702368817</v>
      </c>
      <c r="E98" s="11">
        <f t="shared" si="39"/>
        <v>820178.36987487262</v>
      </c>
      <c r="F98" s="11">
        <f t="shared" si="39"/>
        <v>861187.28836861625</v>
      </c>
      <c r="G98" s="11">
        <f t="shared" si="39"/>
        <v>904246.65278704709</v>
      </c>
      <c r="H98" s="11">
        <f t="shared" si="39"/>
        <v>949458.98542639951</v>
      </c>
      <c r="I98" s="11">
        <f t="shared" si="39"/>
        <v>996931.93469771952</v>
      </c>
      <c r="J98" s="11">
        <f t="shared" si="39"/>
        <v>1046778.5314326056</v>
      </c>
      <c r="K98" s="11">
        <f t="shared" si="39"/>
        <v>1099117.458004236</v>
      </c>
      <c r="L98" s="11">
        <f t="shared" si="39"/>
        <v>1154073.3309044479</v>
      </c>
      <c r="M98" s="11">
        <f t="shared" si="39"/>
        <v>1211776.9974496705</v>
      </c>
      <c r="N98" s="11">
        <f t="shared" si="39"/>
        <v>1272365.8473221541</v>
      </c>
      <c r="O98" s="11">
        <f t="shared" si="39"/>
        <v>1335984.1396882618</v>
      </c>
      <c r="P98" s="11">
        <f t="shared" si="39"/>
        <v>1402783.3466726749</v>
      </c>
      <c r="Q98" s="11">
        <f t="shared" si="39"/>
        <v>1472922.5140063087</v>
      </c>
      <c r="R98" s="11">
        <f t="shared" si="39"/>
        <v>1546568.6397066242</v>
      </c>
      <c r="S98" s="11">
        <f t="shared" si="39"/>
        <v>1623897.0716919554</v>
      </c>
      <c r="T98" s="11">
        <f t="shared" si="39"/>
        <v>1705091.9252765533</v>
      </c>
      <c r="U98" s="11">
        <f t="shared" si="39"/>
        <v>1790346.521540381</v>
      </c>
      <c r="V98" s="11">
        <f t="shared" si="39"/>
        <v>1879863.8476174001</v>
      </c>
      <c r="W98" s="11">
        <f t="shared" si="39"/>
        <v>1973857.0399982701</v>
      </c>
      <c r="X98" s="11">
        <f t="shared" si="39"/>
        <v>2072549.8919981837</v>
      </c>
      <c r="Y98" s="11">
        <f t="shared" si="39"/>
        <v>2176177.386598093</v>
      </c>
      <c r="Z98" s="11">
        <f t="shared" si="39"/>
        <v>2284986.2559279976</v>
      </c>
      <c r="AA98" s="11">
        <f t="shared" si="39"/>
        <v>2399235.5687243976</v>
      </c>
      <c r="AB98" s="11">
        <f t="shared" si="39"/>
        <v>2519197.3471606174</v>
      </c>
      <c r="AC98" s="11">
        <f t="shared" si="39"/>
        <v>2645157.2145186481</v>
      </c>
      <c r="AD98" s="11">
        <f t="shared" si="39"/>
        <v>2777415.0752445809</v>
      </c>
      <c r="AE98" s="11">
        <f t="shared" si="39"/>
        <v>2916285.8290068102</v>
      </c>
      <c r="AF98" s="11">
        <f t="shared" si="39"/>
        <v>3062100.120457151</v>
      </c>
      <c r="AG98" s="11">
        <f t="shared" si="39"/>
        <v>3215205.1264800085</v>
      </c>
      <c r="AH98" s="11">
        <f t="shared" si="39"/>
        <v>3375965.3828040091</v>
      </c>
      <c r="AI98" s="11">
        <f t="shared" si="39"/>
        <v>3544763.6519442098</v>
      </c>
      <c r="AJ98" s="11">
        <f t="shared" ref="AJ98:BO98" si="40">(IF(AI85=0,0,AJ77*-1)+IF(AL98=0,(AK79/$C$65),0))</f>
        <v>3722001.8345414205</v>
      </c>
      <c r="AK98" s="11">
        <f t="shared" si="40"/>
        <v>3908101.9262684914</v>
      </c>
      <c r="AL98" s="11">
        <f t="shared" si="40"/>
        <v>4103507.0225819163</v>
      </c>
      <c r="AM98" s="11">
        <f t="shared" si="40"/>
        <v>4308682.3737110123</v>
      </c>
      <c r="AN98" s="11">
        <f t="shared" si="40"/>
        <v>4524116.4923965633</v>
      </c>
      <c r="AO98" s="11">
        <f t="shared" si="40"/>
        <v>4750322.317016392</v>
      </c>
      <c r="AP98" s="11">
        <f t="shared" si="40"/>
        <v>4987838.4328672122</v>
      </c>
      <c r="AQ98" s="11">
        <f t="shared" si="40"/>
        <v>5237230.3545105727</v>
      </c>
      <c r="AR98" s="11">
        <f t="shared" si="40"/>
        <v>5499091.8722361019</v>
      </c>
      <c r="AS98" s="11">
        <f t="shared" si="40"/>
        <v>5774046.4658479076</v>
      </c>
      <c r="AT98" s="11">
        <f t="shared" si="40"/>
        <v>6062748.7891403036</v>
      </c>
      <c r="AU98" s="11">
        <f t="shared" si="40"/>
        <v>6365886.2285973188</v>
      </c>
      <c r="AV98" s="11">
        <f t="shared" si="40"/>
        <v>6684180.5400271853</v>
      </c>
      <c r="AW98" s="11">
        <f t="shared" si="40"/>
        <v>7018389.5670285448</v>
      </c>
      <c r="AX98" s="11">
        <f t="shared" si="40"/>
        <v>7369309.0453799721</v>
      </c>
      <c r="AY98" s="11">
        <f t="shared" si="40"/>
        <v>7737774.4976489712</v>
      </c>
      <c r="AZ98" s="11">
        <f t="shared" si="40"/>
        <v>8124663.2225314202</v>
      </c>
      <c r="BA98" s="11">
        <f t="shared" si="40"/>
        <v>8530896.3836579919</v>
      </c>
      <c r="BB98" s="11">
        <f t="shared" si="40"/>
        <v>8957441.2028408926</v>
      </c>
      <c r="BC98" s="11">
        <f t="shared" si="40"/>
        <v>9405313.2629829384</v>
      </c>
      <c r="BD98" s="11">
        <f t="shared" si="40"/>
        <v>9875578.9261320867</v>
      </c>
      <c r="BE98" s="11">
        <f t="shared" si="40"/>
        <v>10369357.872438692</v>
      </c>
      <c r="BF98" s="11">
        <f t="shared" si="40"/>
        <v>10887825.766060626</v>
      </c>
      <c r="BG98" s="11">
        <f t="shared" si="40"/>
        <v>11432217.054363659</v>
      </c>
      <c r="BH98" s="11">
        <f t="shared" si="40"/>
        <v>12003827.907081842</v>
      </c>
      <c r="BI98" s="11">
        <f t="shared" si="40"/>
        <v>12604019.302435935</v>
      </c>
      <c r="BJ98" s="11">
        <f t="shared" si="40"/>
        <v>13234220.267557733</v>
      </c>
      <c r="BK98" s="11">
        <f t="shared" si="40"/>
        <v>13895931.280935621</v>
      </c>
      <c r="BL98" s="11">
        <f t="shared" si="40"/>
        <v>14590727.844982402</v>
      </c>
      <c r="BM98" s="11">
        <f t="shared" si="40"/>
        <v>15320264.237231523</v>
      </c>
      <c r="BN98" s="11">
        <f t="shared" si="40"/>
        <v>16086277.4490931</v>
      </c>
      <c r="BO98" s="11">
        <f t="shared" si="40"/>
        <v>16890591.321547754</v>
      </c>
      <c r="BP98" s="11">
        <f t="shared" ref="BP98:CU98" si="41">(IF(BO85=0,0,BP77*-1)+IF(BR98=0,(BQ79/$C$65),0))</f>
        <v>17735120.887625143</v>
      </c>
      <c r="BQ98" s="11">
        <f t="shared" si="41"/>
        <v>18621876.9320064</v>
      </c>
      <c r="BR98" s="11">
        <f t="shared" si="41"/>
        <v>19552970.77860672</v>
      </c>
      <c r="BS98" s="11">
        <f t="shared" si="41"/>
        <v>20530619.317537058</v>
      </c>
      <c r="BT98" s="11">
        <f t="shared" si="41"/>
        <v>21557150.283413913</v>
      </c>
      <c r="BU98" s="11">
        <f t="shared" si="41"/>
        <v>22635007.797584608</v>
      </c>
      <c r="BV98" s="11">
        <f t="shared" si="41"/>
        <v>23766758.187463839</v>
      </c>
      <c r="BW98" s="11">
        <f t="shared" si="41"/>
        <v>24955096.096837033</v>
      </c>
      <c r="BX98" s="11">
        <f t="shared" si="41"/>
        <v>26202850.901678886</v>
      </c>
      <c r="BY98" s="11">
        <f t="shared" si="41"/>
        <v>27512993.44676283</v>
      </c>
      <c r="BZ98" s="11">
        <f t="shared" si="41"/>
        <v>28888643.119100973</v>
      </c>
      <c r="CA98" s="11">
        <f t="shared" si="41"/>
        <v>30333075.275056023</v>
      </c>
      <c r="CB98" s="11">
        <f t="shared" si="41"/>
        <v>31849729.038808826</v>
      </c>
      <c r="CC98" s="11">
        <f t="shared" si="41"/>
        <v>33442215.49074927</v>
      </c>
      <c r="CD98" s="11">
        <f t="shared" si="41"/>
        <v>35114326.265286736</v>
      </c>
      <c r="CE98" s="11">
        <f t="shared" si="41"/>
        <v>36870042.578551076</v>
      </c>
      <c r="CF98" s="11">
        <f t="shared" si="41"/>
        <v>38713544.707478635</v>
      </c>
      <c r="CG98" s="11">
        <f t="shared" si="41"/>
        <v>40649221.942852572</v>
      </c>
      <c r="CH98" s="11">
        <f t="shared" si="41"/>
        <v>42681683.039995201</v>
      </c>
      <c r="CI98" s="11">
        <f t="shared" si="41"/>
        <v>44815767.191994965</v>
      </c>
      <c r="CJ98" s="11">
        <f t="shared" si="41"/>
        <v>47056555.551594712</v>
      </c>
      <c r="CK98" s="11">
        <f t="shared" si="41"/>
        <v>49409383.329174452</v>
      </c>
      <c r="CL98" s="11">
        <f t="shared" si="41"/>
        <v>51879852.495633177</v>
      </c>
      <c r="CM98" s="11">
        <f t="shared" si="41"/>
        <v>54473845.120414838</v>
      </c>
      <c r="CN98" s="11">
        <f t="shared" si="41"/>
        <v>57197537.376435585</v>
      </c>
      <c r="CO98" s="11">
        <f t="shared" si="41"/>
        <v>60057414.24525737</v>
      </c>
      <c r="CP98" s="11">
        <f t="shared" si="41"/>
        <v>63060284.957520239</v>
      </c>
      <c r="CQ98" s="11">
        <f t="shared" si="41"/>
        <v>66213299.205396257</v>
      </c>
      <c r="CR98" s="11">
        <f t="shared" si="41"/>
        <v>69523964.165666074</v>
      </c>
      <c r="CS98" s="11">
        <f t="shared" si="41"/>
        <v>73000162.373949379</v>
      </c>
      <c r="CT98" s="11">
        <f t="shared" si="41"/>
        <v>76650170.492646858</v>
      </c>
      <c r="CU98" s="11">
        <f t="shared" si="41"/>
        <v>80482679.017279208</v>
      </c>
      <c r="CV98" s="11">
        <f t="shared" ref="CV98:CY98" si="42">(IF(CU85=0,0,CV77*-1)+IF(CX98=0,(CW79/$C$65),0))</f>
        <v>84506812.968143165</v>
      </c>
      <c r="CW98" s="11">
        <f t="shared" si="42"/>
        <v>88732153.616550326</v>
      </c>
      <c r="CX98" s="11">
        <f t="shared" si="42"/>
        <v>103511477009.24512</v>
      </c>
      <c r="CY98" s="11">
        <f t="shared" si="42"/>
        <v>97827199.362246737</v>
      </c>
    </row>
    <row r="99" spans="2:103" s="16" customFormat="1" x14ac:dyDescent="0.2">
      <c r="B99" s="12" t="s">
        <v>31</v>
      </c>
      <c r="C99">
        <v>0</v>
      </c>
      <c r="D99" s="14">
        <v>1</v>
      </c>
      <c r="E99" s="14">
        <v>2</v>
      </c>
      <c r="F99" s="14">
        <v>3</v>
      </c>
      <c r="G99" s="14">
        <v>4</v>
      </c>
      <c r="H99" s="14">
        <v>5</v>
      </c>
      <c r="I99" s="14">
        <v>6</v>
      </c>
      <c r="J99" s="14">
        <v>7</v>
      </c>
      <c r="K99" s="14">
        <v>8</v>
      </c>
      <c r="L99" s="14">
        <v>9</v>
      </c>
      <c r="M99" s="14">
        <v>10</v>
      </c>
      <c r="N99" s="14">
        <v>11</v>
      </c>
      <c r="O99" s="14">
        <v>12</v>
      </c>
      <c r="P99" s="14">
        <v>13</v>
      </c>
      <c r="Q99" s="14">
        <v>14</v>
      </c>
      <c r="R99" s="14">
        <v>15</v>
      </c>
      <c r="S99" s="14">
        <v>16</v>
      </c>
      <c r="T99" s="14">
        <v>17</v>
      </c>
      <c r="U99" s="14">
        <v>18</v>
      </c>
      <c r="V99" s="14">
        <v>19</v>
      </c>
      <c r="W99" s="14">
        <v>20</v>
      </c>
      <c r="X99" s="14">
        <v>21</v>
      </c>
      <c r="Y99" s="14">
        <v>22</v>
      </c>
      <c r="Z99" s="14">
        <v>23</v>
      </c>
      <c r="AA99" s="14">
        <v>24</v>
      </c>
      <c r="AB99" s="14">
        <v>25</v>
      </c>
      <c r="AC99" s="14">
        <v>26</v>
      </c>
      <c r="AD99" s="14">
        <v>27</v>
      </c>
      <c r="AE99" s="14">
        <v>28</v>
      </c>
      <c r="AF99" s="14">
        <v>29</v>
      </c>
      <c r="AG99" s="14">
        <v>30</v>
      </c>
      <c r="AH99" s="14">
        <v>31</v>
      </c>
      <c r="AI99" s="14">
        <v>32</v>
      </c>
      <c r="AJ99" s="14">
        <v>33</v>
      </c>
      <c r="AK99" s="14">
        <v>34</v>
      </c>
      <c r="AL99" s="14">
        <v>35</v>
      </c>
      <c r="AM99" s="14">
        <v>36</v>
      </c>
      <c r="AN99" s="14">
        <v>37</v>
      </c>
      <c r="AO99" s="14">
        <v>38</v>
      </c>
      <c r="AP99" s="14">
        <v>39</v>
      </c>
      <c r="AQ99" s="14">
        <v>40</v>
      </c>
      <c r="AR99" s="14">
        <v>41</v>
      </c>
      <c r="AS99" s="14">
        <v>42</v>
      </c>
      <c r="AT99" s="14">
        <v>43</v>
      </c>
      <c r="AU99" s="14">
        <v>44</v>
      </c>
      <c r="AV99" s="14">
        <v>45</v>
      </c>
      <c r="AW99" s="14">
        <v>46</v>
      </c>
      <c r="AX99" s="14">
        <v>47</v>
      </c>
      <c r="AY99" s="14">
        <v>48</v>
      </c>
      <c r="AZ99" s="14">
        <v>49</v>
      </c>
      <c r="BA99" s="14">
        <v>50</v>
      </c>
      <c r="BB99" s="14">
        <v>51</v>
      </c>
      <c r="BC99" s="14">
        <v>52</v>
      </c>
      <c r="BD99" s="14">
        <v>53</v>
      </c>
      <c r="BE99" s="14">
        <v>54</v>
      </c>
      <c r="BF99" s="14">
        <v>55</v>
      </c>
      <c r="BG99" s="14">
        <v>56</v>
      </c>
      <c r="BH99" s="14">
        <v>57</v>
      </c>
      <c r="BI99" s="14">
        <v>58</v>
      </c>
      <c r="BJ99" s="14">
        <v>59</v>
      </c>
      <c r="BK99" s="14">
        <v>60</v>
      </c>
      <c r="BL99" s="14">
        <v>61</v>
      </c>
      <c r="BM99" s="14">
        <v>62</v>
      </c>
      <c r="BN99" s="14">
        <v>63</v>
      </c>
      <c r="BO99" s="14">
        <v>64</v>
      </c>
      <c r="BP99" s="14">
        <v>65</v>
      </c>
      <c r="BQ99" s="14">
        <v>66</v>
      </c>
      <c r="BR99" s="14">
        <v>67</v>
      </c>
      <c r="BS99" s="14">
        <v>68</v>
      </c>
      <c r="BT99" s="14">
        <v>69</v>
      </c>
      <c r="BU99" s="14">
        <v>70</v>
      </c>
      <c r="BV99" s="14">
        <v>71</v>
      </c>
      <c r="BW99" s="14">
        <v>72</v>
      </c>
      <c r="BX99" s="14">
        <v>73</v>
      </c>
      <c r="BY99" s="14">
        <v>74</v>
      </c>
      <c r="BZ99" s="14">
        <v>75</v>
      </c>
      <c r="CA99" s="14">
        <v>76</v>
      </c>
      <c r="CB99" s="14">
        <v>77</v>
      </c>
      <c r="CC99" s="14">
        <v>78</v>
      </c>
      <c r="CD99" s="14">
        <v>79</v>
      </c>
      <c r="CE99" s="14">
        <v>80</v>
      </c>
      <c r="CF99" s="14">
        <v>81</v>
      </c>
      <c r="CG99" s="14">
        <v>82</v>
      </c>
      <c r="CH99" s="14">
        <v>83</v>
      </c>
      <c r="CI99" s="14">
        <v>84</v>
      </c>
      <c r="CJ99" s="14">
        <v>85</v>
      </c>
      <c r="CK99" s="14">
        <v>86</v>
      </c>
      <c r="CL99" s="14">
        <v>87</v>
      </c>
      <c r="CM99" s="14">
        <v>88</v>
      </c>
      <c r="CN99" s="14">
        <v>89</v>
      </c>
      <c r="CO99" s="14">
        <v>90</v>
      </c>
      <c r="CP99" s="14">
        <v>91</v>
      </c>
      <c r="CQ99" s="14">
        <v>92</v>
      </c>
      <c r="CR99" s="14">
        <v>93</v>
      </c>
      <c r="CS99" s="14">
        <v>94</v>
      </c>
      <c r="CT99" s="14">
        <v>95</v>
      </c>
      <c r="CU99" s="14">
        <v>96</v>
      </c>
      <c r="CV99" s="14">
        <v>97</v>
      </c>
      <c r="CW99" s="14">
        <v>98</v>
      </c>
      <c r="CX99" s="14">
        <v>99</v>
      </c>
      <c r="CY99" s="14"/>
    </row>
    <row r="100" spans="2:103" x14ac:dyDescent="0.2">
      <c r="B100" s="10" t="s">
        <v>0</v>
      </c>
      <c r="C100" s="11">
        <f>-E25</f>
        <v>-7500000</v>
      </c>
      <c r="D100" s="11">
        <f>IF(C98&gt;D98,0,D98)</f>
        <v>781122.25702368817</v>
      </c>
      <c r="E100" s="11">
        <f t="shared" ref="E100:BP100" si="43">IF(D98&gt;E98,0,E98)</f>
        <v>820178.36987487262</v>
      </c>
      <c r="F100" s="11">
        <f t="shared" si="43"/>
        <v>861187.28836861625</v>
      </c>
      <c r="G100" s="11">
        <f t="shared" si="43"/>
        <v>904246.65278704709</v>
      </c>
      <c r="H100" s="11">
        <f t="shared" si="43"/>
        <v>949458.98542639951</v>
      </c>
      <c r="I100" s="11">
        <f t="shared" si="43"/>
        <v>996931.93469771952</v>
      </c>
      <c r="J100" s="11">
        <f t="shared" si="43"/>
        <v>1046778.5314326056</v>
      </c>
      <c r="K100" s="11">
        <f t="shared" si="43"/>
        <v>1099117.458004236</v>
      </c>
      <c r="L100" s="11">
        <f t="shared" si="43"/>
        <v>1154073.3309044479</v>
      </c>
      <c r="M100" s="11">
        <f t="shared" si="43"/>
        <v>1211776.9974496705</v>
      </c>
      <c r="N100" s="11">
        <f t="shared" si="43"/>
        <v>1272365.8473221541</v>
      </c>
      <c r="O100" s="11">
        <f t="shared" si="43"/>
        <v>1335984.1396882618</v>
      </c>
      <c r="P100" s="11">
        <f t="shared" si="43"/>
        <v>1402783.3466726749</v>
      </c>
      <c r="Q100" s="11">
        <f t="shared" si="43"/>
        <v>1472922.5140063087</v>
      </c>
      <c r="R100" s="11">
        <f t="shared" si="43"/>
        <v>1546568.6397066242</v>
      </c>
      <c r="S100" s="11">
        <f t="shared" si="43"/>
        <v>1623897.0716919554</v>
      </c>
      <c r="T100" s="11">
        <f t="shared" si="43"/>
        <v>1705091.9252765533</v>
      </c>
      <c r="U100" s="11">
        <f t="shared" si="43"/>
        <v>1790346.521540381</v>
      </c>
      <c r="V100" s="11">
        <f t="shared" si="43"/>
        <v>1879863.8476174001</v>
      </c>
      <c r="W100" s="11">
        <f t="shared" si="43"/>
        <v>1973857.0399982701</v>
      </c>
      <c r="X100" s="11">
        <f t="shared" si="43"/>
        <v>2072549.8919981837</v>
      </c>
      <c r="Y100" s="11">
        <f t="shared" si="43"/>
        <v>2176177.386598093</v>
      </c>
      <c r="Z100" s="11">
        <f t="shared" si="43"/>
        <v>2284986.2559279976</v>
      </c>
      <c r="AA100" s="11">
        <f t="shared" si="43"/>
        <v>2399235.5687243976</v>
      </c>
      <c r="AB100" s="11">
        <f t="shared" si="43"/>
        <v>2519197.3471606174</v>
      </c>
      <c r="AC100" s="11">
        <f t="shared" si="43"/>
        <v>2645157.2145186481</v>
      </c>
      <c r="AD100" s="11">
        <f t="shared" si="43"/>
        <v>2777415.0752445809</v>
      </c>
      <c r="AE100" s="11">
        <f t="shared" si="43"/>
        <v>2916285.8290068102</v>
      </c>
      <c r="AF100" s="11">
        <f t="shared" si="43"/>
        <v>3062100.120457151</v>
      </c>
      <c r="AG100" s="11">
        <f t="shared" si="43"/>
        <v>3215205.1264800085</v>
      </c>
      <c r="AH100" s="11">
        <f t="shared" si="43"/>
        <v>3375965.3828040091</v>
      </c>
      <c r="AI100" s="11">
        <f t="shared" si="43"/>
        <v>3544763.6519442098</v>
      </c>
      <c r="AJ100" s="11">
        <f t="shared" si="43"/>
        <v>3722001.8345414205</v>
      </c>
      <c r="AK100" s="11">
        <f t="shared" si="43"/>
        <v>3908101.9262684914</v>
      </c>
      <c r="AL100" s="11">
        <f t="shared" si="43"/>
        <v>4103507.0225819163</v>
      </c>
      <c r="AM100" s="11">
        <f t="shared" si="43"/>
        <v>4308682.3737110123</v>
      </c>
      <c r="AN100" s="11">
        <f t="shared" si="43"/>
        <v>4524116.4923965633</v>
      </c>
      <c r="AO100" s="11">
        <f t="shared" si="43"/>
        <v>4750322.317016392</v>
      </c>
      <c r="AP100" s="11">
        <f t="shared" si="43"/>
        <v>4987838.4328672122</v>
      </c>
      <c r="AQ100" s="11">
        <f t="shared" si="43"/>
        <v>5237230.3545105727</v>
      </c>
      <c r="AR100" s="11">
        <f t="shared" si="43"/>
        <v>5499091.8722361019</v>
      </c>
      <c r="AS100" s="11">
        <f t="shared" si="43"/>
        <v>5774046.4658479076</v>
      </c>
      <c r="AT100" s="11">
        <f t="shared" si="43"/>
        <v>6062748.7891403036</v>
      </c>
      <c r="AU100" s="11">
        <f t="shared" si="43"/>
        <v>6365886.2285973188</v>
      </c>
      <c r="AV100" s="11">
        <f t="shared" si="43"/>
        <v>6684180.5400271853</v>
      </c>
      <c r="AW100" s="11">
        <f t="shared" si="43"/>
        <v>7018389.5670285448</v>
      </c>
      <c r="AX100" s="11">
        <f t="shared" si="43"/>
        <v>7369309.0453799721</v>
      </c>
      <c r="AY100" s="11">
        <f t="shared" si="43"/>
        <v>7737774.4976489712</v>
      </c>
      <c r="AZ100" s="11">
        <f t="shared" si="43"/>
        <v>8124663.2225314202</v>
      </c>
      <c r="BA100" s="11">
        <f t="shared" si="43"/>
        <v>8530896.3836579919</v>
      </c>
      <c r="BB100" s="11">
        <f t="shared" si="43"/>
        <v>8957441.2028408926</v>
      </c>
      <c r="BC100" s="11">
        <f t="shared" si="43"/>
        <v>9405313.2629829384</v>
      </c>
      <c r="BD100" s="11">
        <f t="shared" si="43"/>
        <v>9875578.9261320867</v>
      </c>
      <c r="BE100" s="11">
        <f t="shared" si="43"/>
        <v>10369357.872438692</v>
      </c>
      <c r="BF100" s="11">
        <f t="shared" si="43"/>
        <v>10887825.766060626</v>
      </c>
      <c r="BG100" s="11">
        <f t="shared" si="43"/>
        <v>11432217.054363659</v>
      </c>
      <c r="BH100" s="11">
        <f t="shared" si="43"/>
        <v>12003827.907081842</v>
      </c>
      <c r="BI100" s="11">
        <f t="shared" si="43"/>
        <v>12604019.302435935</v>
      </c>
      <c r="BJ100" s="11">
        <f t="shared" si="43"/>
        <v>13234220.267557733</v>
      </c>
      <c r="BK100" s="11">
        <f t="shared" si="43"/>
        <v>13895931.280935621</v>
      </c>
      <c r="BL100" s="11">
        <f t="shared" si="43"/>
        <v>14590727.844982402</v>
      </c>
      <c r="BM100" s="11">
        <f t="shared" si="43"/>
        <v>15320264.237231523</v>
      </c>
      <c r="BN100" s="11">
        <f t="shared" si="43"/>
        <v>16086277.4490931</v>
      </c>
      <c r="BO100" s="11">
        <f t="shared" si="43"/>
        <v>16890591.321547754</v>
      </c>
      <c r="BP100" s="11">
        <f t="shared" si="43"/>
        <v>17735120.887625143</v>
      </c>
      <c r="BQ100" s="11">
        <f t="shared" ref="BQ100:CY100" si="44">IF(BP98&gt;BQ98,0,BQ98)</f>
        <v>18621876.9320064</v>
      </c>
      <c r="BR100" s="11">
        <f t="shared" si="44"/>
        <v>19552970.77860672</v>
      </c>
      <c r="BS100" s="11">
        <f t="shared" si="44"/>
        <v>20530619.317537058</v>
      </c>
      <c r="BT100" s="11">
        <f t="shared" si="44"/>
        <v>21557150.283413913</v>
      </c>
      <c r="BU100" s="11">
        <f t="shared" si="44"/>
        <v>22635007.797584608</v>
      </c>
      <c r="BV100" s="11">
        <f t="shared" si="44"/>
        <v>23766758.187463839</v>
      </c>
      <c r="BW100" s="11">
        <f t="shared" si="44"/>
        <v>24955096.096837033</v>
      </c>
      <c r="BX100" s="11">
        <f t="shared" si="44"/>
        <v>26202850.901678886</v>
      </c>
      <c r="BY100" s="11">
        <f t="shared" si="44"/>
        <v>27512993.44676283</v>
      </c>
      <c r="BZ100" s="11">
        <f t="shared" si="44"/>
        <v>28888643.119100973</v>
      </c>
      <c r="CA100" s="11">
        <f t="shared" si="44"/>
        <v>30333075.275056023</v>
      </c>
      <c r="CB100" s="11">
        <f t="shared" si="44"/>
        <v>31849729.038808826</v>
      </c>
      <c r="CC100" s="11">
        <f t="shared" si="44"/>
        <v>33442215.49074927</v>
      </c>
      <c r="CD100" s="11">
        <f t="shared" si="44"/>
        <v>35114326.265286736</v>
      </c>
      <c r="CE100" s="11">
        <f t="shared" si="44"/>
        <v>36870042.578551076</v>
      </c>
      <c r="CF100" s="11">
        <f t="shared" si="44"/>
        <v>38713544.707478635</v>
      </c>
      <c r="CG100" s="11">
        <f t="shared" si="44"/>
        <v>40649221.942852572</v>
      </c>
      <c r="CH100" s="11">
        <f t="shared" si="44"/>
        <v>42681683.039995201</v>
      </c>
      <c r="CI100" s="11">
        <f t="shared" si="44"/>
        <v>44815767.191994965</v>
      </c>
      <c r="CJ100" s="11">
        <f t="shared" si="44"/>
        <v>47056555.551594712</v>
      </c>
      <c r="CK100" s="11">
        <f t="shared" si="44"/>
        <v>49409383.329174452</v>
      </c>
      <c r="CL100" s="11">
        <f t="shared" si="44"/>
        <v>51879852.495633177</v>
      </c>
      <c r="CM100" s="11">
        <f t="shared" si="44"/>
        <v>54473845.120414838</v>
      </c>
      <c r="CN100" s="11">
        <f t="shared" si="44"/>
        <v>57197537.376435585</v>
      </c>
      <c r="CO100" s="11">
        <f t="shared" si="44"/>
        <v>60057414.24525737</v>
      </c>
      <c r="CP100" s="11">
        <f t="shared" si="44"/>
        <v>63060284.957520239</v>
      </c>
      <c r="CQ100" s="11">
        <f t="shared" si="44"/>
        <v>66213299.205396257</v>
      </c>
      <c r="CR100" s="11">
        <f t="shared" si="44"/>
        <v>69523964.165666074</v>
      </c>
      <c r="CS100" s="11">
        <f t="shared" si="44"/>
        <v>73000162.373949379</v>
      </c>
      <c r="CT100" s="11">
        <f t="shared" si="44"/>
        <v>76650170.492646858</v>
      </c>
      <c r="CU100" s="11">
        <f t="shared" si="44"/>
        <v>80482679.017279208</v>
      </c>
      <c r="CV100" s="11">
        <f t="shared" si="44"/>
        <v>84506812.968143165</v>
      </c>
      <c r="CW100" s="11">
        <f t="shared" si="44"/>
        <v>88732153.616550326</v>
      </c>
      <c r="CX100" s="11">
        <f t="shared" si="44"/>
        <v>103511477009.24512</v>
      </c>
      <c r="CY100" s="11">
        <f t="shared" si="44"/>
        <v>0</v>
      </c>
    </row>
    <row r="101" spans="2:103" x14ac:dyDescent="0.2">
      <c r="B101" s="1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2:103" x14ac:dyDescent="0.2">
      <c r="B102" s="12" t="s">
        <v>84</v>
      </c>
      <c r="C102" s="20">
        <f>IF(C17&gt;D17,"bay error",IRR(C100:CX100))</f>
        <v>0.15505996033280001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2:103" x14ac:dyDescent="0.2">
      <c r="B103" s="12" t="s">
        <v>139</v>
      </c>
      <c r="C103" s="36">
        <f>IF(C17&gt;D17,"bay error",NPV($C$67,D100:CX100)+C100)</f>
        <v>1417054.7784634698</v>
      </c>
      <c r="D103" s="46"/>
      <c r="E103" s="1"/>
      <c r="F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2:103" x14ac:dyDescent="0.2">
      <c r="B104" s="12"/>
      <c r="C104" s="36"/>
      <c r="D104" s="46"/>
      <c r="E104" s="1"/>
      <c r="F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2:103" x14ac:dyDescent="0.2">
      <c r="B105" s="12" t="s">
        <v>151</v>
      </c>
      <c r="C105" s="13"/>
      <c r="D105" s="45">
        <f>IRR(C107:D107)</f>
        <v>5.3912685890415117</v>
      </c>
      <c r="E105" s="45">
        <f>IRR($C$108:E108)</f>
        <v>1.6855068949587109</v>
      </c>
      <c r="F105" s="45">
        <f>IRR($C$109:F109)</f>
        <v>1.0132709770534691</v>
      </c>
      <c r="G105" s="45">
        <f>IRR($C$110:G110)</f>
        <v>0.72026078919405845</v>
      </c>
      <c r="H105" s="45">
        <f>IRR($C$111:H111)</f>
        <v>0.59899912627040952</v>
      </c>
      <c r="I105" s="45">
        <f>IRR($C$112:I112)</f>
        <v>0.50941052142856469</v>
      </c>
      <c r="J105" s="45">
        <f>IRR($C$113:J113)</f>
        <v>0.44843724209536551</v>
      </c>
      <c r="K105" s="45">
        <f>IRR($C$114:K114)</f>
        <v>0.40426752814453848</v>
      </c>
      <c r="L105" s="45">
        <f>IRR($C$115:L115)</f>
        <v>0.36413397264858061</v>
      </c>
      <c r="M105" s="45">
        <f>IRR($C$116:M116)</f>
        <v>0.34454785217887207</v>
      </c>
      <c r="N105" s="45">
        <f>IRR($C$117:N117)</f>
        <v>0.32341077359856341</v>
      </c>
      <c r="O105" s="45">
        <f>IRR($C$118:O118)</f>
        <v>0.306019738205207</v>
      </c>
      <c r="P105" s="45">
        <f>IRR($C$119:P119)</f>
        <v>0.29145692555569513</v>
      </c>
      <c r="Q105" s="45">
        <f>IRR($C$120:Q120)</f>
        <v>0.27576863699467236</v>
      </c>
      <c r="R105" s="45">
        <f>IRR($C$121:R121)</f>
        <v>0.26843475225579994</v>
      </c>
      <c r="S105" s="45">
        <f>IRR($C$122:S122)</f>
        <v>0.25917580976987886</v>
      </c>
      <c r="T105" s="45">
        <f>IRR($C$123:T123)</f>
        <v>0.25104955282021213</v>
      </c>
      <c r="U105" s="45">
        <f>IRR($C$124:U124)</f>
        <v>0.24385972748901086</v>
      </c>
      <c r="V105" s="45">
        <f>IRR($C$125:V125)</f>
        <v>0.23548896489871196</v>
      </c>
      <c r="W105" s="45">
        <f>IRR($C$126:W126)</f>
        <v>0.23170857500255782</v>
      </c>
      <c r="X105" s="45">
        <f>IRR($C$127:X127)</f>
        <v>0.22652865106916664</v>
      </c>
      <c r="Y105" s="45">
        <f>IRR($C$128:Y128)</f>
        <v>0.22183442534895637</v>
      </c>
      <c r="Z105" s="45">
        <f>IRR($C$129:Z129)</f>
        <v>0.2175611360882046</v>
      </c>
      <c r="AA105" s="45">
        <f>IRR($C$130:AA130)</f>
        <v>0.21236990040820691</v>
      </c>
      <c r="AB105" s="45">
        <f>IRR($C$131:AB131)</f>
        <v>0.21005556350075061</v>
      </c>
      <c r="AC105" s="45">
        <f>IRR($C$132:AC132)</f>
        <v>0.20675625470542047</v>
      </c>
      <c r="AD105" s="45">
        <f>IRR($C$133:AD133)</f>
        <v>0.20370988974372106</v>
      </c>
      <c r="AE105" s="45">
        <f>IRR($C$134:AE134)</f>
        <v>0.20088920724474169</v>
      </c>
      <c r="AF105" s="45">
        <f>IRR($C$135:AF135)</f>
        <v>0.19740782346095753</v>
      </c>
      <c r="AG105" s="45">
        <f>IRR($C$136:AG136)</f>
        <v>0.19583445104592245</v>
      </c>
      <c r="AH105" s="45">
        <f>IRR($C$137:AH137)</f>
        <v>0.193562614033018</v>
      </c>
      <c r="AI105" s="45">
        <f>IRR($C$138:AI138)</f>
        <v>0.19143997745416041</v>
      </c>
      <c r="AJ105" s="45">
        <f>IRR($C$139:AJ139)</f>
        <v>0.18945312168755946</v>
      </c>
      <c r="AK105" s="45">
        <f>IRR($C$140:AK140)</f>
        <v>0.18698517232875944</v>
      </c>
      <c r="AL105" s="45">
        <f>IRR($C$141:AL141)</f>
        <v>0.18584087112903158</v>
      </c>
      <c r="AM105" s="45">
        <f>IRR($C$142:AM142)</f>
        <v>0.18419576987228248</v>
      </c>
      <c r="AN105" s="45">
        <f>IRR($C$143:AN143)</f>
        <v>0.18264667922077837</v>
      </c>
      <c r="AO105" s="45">
        <f>IRR($C$144:AO144)</f>
        <v>0.18118622670029438</v>
      </c>
      <c r="AP105" s="45">
        <f>IRR($C$145:AP145)</f>
        <v>0.17937514042613945</v>
      </c>
      <c r="AQ105" s="45">
        <f>IRR($C$146:AQ146)</f>
        <v>0.17850546400671563</v>
      </c>
      <c r="AR105" s="45">
        <f>IRR($C$147:AR147)</f>
        <v>0.17727384908215438</v>
      </c>
      <c r="AS105" s="45">
        <f>IRR($C$148:AS148)</f>
        <v>0.17610810906828167</v>
      </c>
      <c r="AT105" s="45">
        <f>IRR($C$149:AT149)</f>
        <v>0.17500384607501229</v>
      </c>
      <c r="AU105" s="45">
        <f>IRR($C$150:AU150)</f>
        <v>0.17364399567499178</v>
      </c>
      <c r="AV105" s="45">
        <f>IRR($C$151:AV151)</f>
        <v>0.17296410820949815</v>
      </c>
      <c r="AW105" s="45">
        <f>IRR($C$152:AW152)</f>
        <v>0.17202165631571464</v>
      </c>
      <c r="AX105" s="45">
        <f>IRR($C$153:AX153)</f>
        <v>0.17112665389902615</v>
      </c>
      <c r="AY105" s="45">
        <f>IRR($C$154:AY154)</f>
        <v>0.17027629966818281</v>
      </c>
      <c r="AZ105" s="45">
        <f>IRR($C$155:AZ155)</f>
        <v>0.16924012156864365</v>
      </c>
      <c r="BA105" s="45">
        <f>IRR($C$156:BA156)</f>
        <v>0.16869942736977639</v>
      </c>
      <c r="BB105" s="45">
        <f>IRR($C$157:BB157)</f>
        <v>0.16796833726237037</v>
      </c>
      <c r="BC105" s="45">
        <f>IRR($C$158:BC158)</f>
        <v>0.16727271312809022</v>
      </c>
      <c r="BD105" s="45">
        <f>IRR($C$159:BD159)</f>
        <v>0.16661066913212208</v>
      </c>
      <c r="BE105" s="45">
        <f>IRR($C$160:BE160)</f>
        <v>0.16581431058066487</v>
      </c>
      <c r="BF105" s="45">
        <f>IRR($C$161:BF161)</f>
        <v>0.16538043048672169</v>
      </c>
      <c r="BG105" s="45">
        <f>IRR($C$162:BG162)</f>
        <v>0.1648090803304838</v>
      </c>
      <c r="BH105" s="45">
        <f>IRR($C$163:BH163)</f>
        <v>0.16426497823774322</v>
      </c>
      <c r="BI105" s="45">
        <f>IRR($C$164:BI164)</f>
        <v>0.16374679104243706</v>
      </c>
      <c r="BJ105" s="45">
        <f>IRR($C$165:BJ165)</f>
        <v>0.16313240592063849</v>
      </c>
      <c r="BK105" s="45">
        <f>IRR($C$166:BK166)</f>
        <v>0.16278323437277353</v>
      </c>
      <c r="BL105" s="45">
        <f>IRR($C$167:BL167)</f>
        <v>0.16233558358670908</v>
      </c>
      <c r="BM105" s="45">
        <f>IRR($C$168:BM168)</f>
        <v>0.16190927291035551</v>
      </c>
      <c r="BN105" s="45">
        <f>IRR($C$169:BN169)</f>
        <v>0.1615033175538978</v>
      </c>
      <c r="BO105" s="45">
        <f>IRR($C$170:BO170)</f>
        <v>0.16102930667834681</v>
      </c>
      <c r="BP105" s="45">
        <f>IRR($C$171:BP171)</f>
        <v>0.16074879652527074</v>
      </c>
      <c r="BQ105" s="45">
        <f>IRR($C$172:BQ172)</f>
        <v>0.16039851195046517</v>
      </c>
      <c r="BR105" s="45">
        <f>IRR($C$173:BR173)</f>
        <v>0.16006513767387043</v>
      </c>
      <c r="BS105" s="45">
        <f>IRR($C$174:BS174)</f>
        <v>0.15974791785391851</v>
      </c>
      <c r="BT105" s="45">
        <f>IRR($C$175:BT175)</f>
        <v>0.15938327609154168</v>
      </c>
      <c r="BU105" s="45">
        <f>IRR($C$176:BU176)</f>
        <v>0.15915909628259306</v>
      </c>
      <c r="BV105" s="45">
        <f>IRR($C$177:BV177)</f>
        <v>0.15888615360140612</v>
      </c>
      <c r="BW105" s="45">
        <f>IRR($C$178:BW178)</f>
        <v>0.1586266791881672</v>
      </c>
      <c r="BX105" s="45">
        <f>IRR($C$179:BX179)</f>
        <v>0.15838007492196038</v>
      </c>
      <c r="BY105" s="45">
        <f>IRR($C$180:BY180)</f>
        <v>0.15810100372812541</v>
      </c>
      <c r="BZ105" s="45">
        <f>IRR($C$181:BZ181)</f>
        <v>0.15792321151150612</v>
      </c>
      <c r="CA105" s="45">
        <f>IRR($C$182:CA182)</f>
        <v>0.15771187888788973</v>
      </c>
      <c r="CB105" s="45">
        <f>IRR($C$183:CB183)</f>
        <v>0.15751126684193295</v>
      </c>
      <c r="CC105" s="45">
        <f>IRR($C$184:CC184)</f>
        <v>0.15732089215520006</v>
      </c>
      <c r="CD105" s="45">
        <f>IRR($C$185:CD185)</f>
        <v>0.15710872303842405</v>
      </c>
      <c r="CE105" s="45">
        <f>IRR($C$186:CE186)</f>
        <v>0.15696901840411059</v>
      </c>
      <c r="CF105" s="45">
        <f>IRR($C$187:CF187)</f>
        <v>0.15680664663127586</v>
      </c>
      <c r="CG105" s="45">
        <f>IRR($C$188:CG188)</f>
        <v>0.15665276519254956</v>
      </c>
      <c r="CH105" s="45">
        <f>IRR($C$189:CH189)</f>
        <v>0.15650697975548633</v>
      </c>
      <c r="CI105" s="45">
        <f>IRR($C$190:CI190)</f>
        <v>0.15634687515560919</v>
      </c>
      <c r="CJ105" s="45">
        <f>IRR($C$191:CJ191)</f>
        <v>0.15623819691539742</v>
      </c>
      <c r="CK105" s="45">
        <f>IRR($C$192:CK192)</f>
        <v>0.15611448647057258</v>
      </c>
      <c r="CL105" s="45">
        <f>IRR($C$193:CL193)</f>
        <v>0.15599744488401512</v>
      </c>
      <c r="CM105" s="45">
        <f>IRR($C$194:CM194)</f>
        <v>0.15588675025601506</v>
      </c>
      <c r="CN105" s="45">
        <f>IRR($C$195:CN195)</f>
        <v>0.15576686363585157</v>
      </c>
      <c r="CO105" s="45">
        <f>IRR($C$196:CO196)</f>
        <v>0.15568317890775485</v>
      </c>
      <c r="CP105" s="45">
        <f>IRR($C$197:CP197)</f>
        <v>0.15558972176695218</v>
      </c>
      <c r="CQ105" s="45">
        <f>IRR($C$198:CQ198)</f>
        <v>0.15550144995458015</v>
      </c>
      <c r="CR105" s="45">
        <f>IRR($C$199:CR199)</f>
        <v>0.15541810257680289</v>
      </c>
      <c r="CS105" s="45">
        <f>IRR($C$200:CS200)</f>
        <v>0.15532900187298271</v>
      </c>
      <c r="CT105" s="45">
        <f>IRR($C$201:CT201)</f>
        <v>0.15526519254849358</v>
      </c>
      <c r="CU105" s="45">
        <f>IRR($C$202:CU202)</f>
        <v>0.15519516207675754</v>
      </c>
      <c r="CV105" s="45">
        <f>IRR($C$203:CV203)</f>
        <v>0.15512911972890575</v>
      </c>
      <c r="CW105" s="45">
        <f>IRR($C$204:CW204)</f>
        <v>0.15506685657025887</v>
      </c>
      <c r="CX105" s="45">
        <f>IRR($C$205:CX205)</f>
        <v>0.15500817307864345</v>
      </c>
    </row>
    <row r="106" spans="2:103" x14ac:dyDescent="0.2">
      <c r="B106" s="14" t="s">
        <v>31</v>
      </c>
      <c r="C106" s="14">
        <v>0</v>
      </c>
      <c r="D106" s="14">
        <v>1</v>
      </c>
      <c r="E106" s="14">
        <v>2</v>
      </c>
      <c r="F106" s="14">
        <v>3</v>
      </c>
      <c r="G106" s="14">
        <v>4</v>
      </c>
      <c r="H106" s="14">
        <v>5</v>
      </c>
      <c r="I106" s="14">
        <v>6</v>
      </c>
      <c r="J106" s="14">
        <v>7</v>
      </c>
      <c r="K106" s="14">
        <v>8</v>
      </c>
      <c r="L106" s="14">
        <v>9</v>
      </c>
      <c r="M106" s="14">
        <v>10</v>
      </c>
      <c r="N106" s="14">
        <v>11</v>
      </c>
      <c r="O106" s="14">
        <v>12</v>
      </c>
      <c r="P106" s="14">
        <v>13</v>
      </c>
      <c r="Q106" s="14">
        <v>14</v>
      </c>
      <c r="R106" s="14">
        <v>15</v>
      </c>
      <c r="S106" s="14">
        <v>16</v>
      </c>
      <c r="T106" s="14">
        <v>17</v>
      </c>
      <c r="U106" s="14">
        <v>18</v>
      </c>
      <c r="V106" s="14">
        <v>19</v>
      </c>
      <c r="W106" s="14">
        <v>20</v>
      </c>
      <c r="X106" s="14">
        <v>21</v>
      </c>
      <c r="Y106" s="14">
        <v>22</v>
      </c>
      <c r="Z106" s="14">
        <v>23</v>
      </c>
      <c r="AA106" s="14">
        <v>24</v>
      </c>
      <c r="AB106" s="14">
        <v>25</v>
      </c>
      <c r="AC106" s="14">
        <v>26</v>
      </c>
      <c r="AD106" s="14">
        <v>27</v>
      </c>
      <c r="AE106" s="14">
        <v>28</v>
      </c>
      <c r="AF106" s="14">
        <v>29</v>
      </c>
      <c r="AG106" s="14">
        <v>30</v>
      </c>
      <c r="AH106" s="14">
        <v>31</v>
      </c>
      <c r="AI106" s="14">
        <v>32</v>
      </c>
      <c r="AJ106" s="14">
        <v>33</v>
      </c>
      <c r="AK106" s="14">
        <v>34</v>
      </c>
      <c r="AL106" s="14">
        <v>35</v>
      </c>
      <c r="AM106" s="14">
        <v>36</v>
      </c>
      <c r="AN106" s="14">
        <v>37</v>
      </c>
      <c r="AO106" s="14">
        <v>38</v>
      </c>
      <c r="AP106" s="14">
        <v>39</v>
      </c>
      <c r="AQ106" s="14">
        <v>40</v>
      </c>
      <c r="AR106" s="14">
        <v>41</v>
      </c>
      <c r="AS106" s="14">
        <v>42</v>
      </c>
      <c r="AT106" s="14">
        <v>43</v>
      </c>
      <c r="AU106" s="14">
        <v>44</v>
      </c>
      <c r="AV106" s="14">
        <v>45</v>
      </c>
      <c r="AW106" s="14">
        <v>46</v>
      </c>
      <c r="AX106" s="14">
        <v>47</v>
      </c>
      <c r="AY106" s="14">
        <v>48</v>
      </c>
      <c r="AZ106" s="14">
        <v>49</v>
      </c>
      <c r="BA106" s="14">
        <v>50</v>
      </c>
      <c r="BB106" s="14">
        <v>51</v>
      </c>
      <c r="BC106" s="14">
        <v>52</v>
      </c>
      <c r="BD106" s="14">
        <v>53</v>
      </c>
      <c r="BE106" s="14">
        <v>54</v>
      </c>
      <c r="BF106" s="14">
        <v>55</v>
      </c>
      <c r="BG106" s="14">
        <v>56</v>
      </c>
      <c r="BH106" s="14">
        <v>57</v>
      </c>
      <c r="BI106" s="14">
        <v>58</v>
      </c>
      <c r="BJ106" s="14">
        <v>59</v>
      </c>
      <c r="BK106" s="14">
        <v>60</v>
      </c>
      <c r="BL106" s="14">
        <v>61</v>
      </c>
      <c r="BM106" s="14">
        <v>62</v>
      </c>
      <c r="BN106" s="14">
        <v>63</v>
      </c>
      <c r="BO106" s="14">
        <v>64</v>
      </c>
      <c r="BP106" s="14">
        <v>65</v>
      </c>
      <c r="BQ106" s="14">
        <v>66</v>
      </c>
      <c r="BR106" s="14">
        <v>67</v>
      </c>
      <c r="BS106" s="14">
        <v>68</v>
      </c>
      <c r="BT106" s="14">
        <v>69</v>
      </c>
      <c r="BU106" s="14">
        <v>70</v>
      </c>
      <c r="BV106" s="14">
        <v>71</v>
      </c>
      <c r="BW106" s="14">
        <v>72</v>
      </c>
      <c r="BX106" s="14">
        <v>73</v>
      </c>
      <c r="BY106" s="14">
        <v>74</v>
      </c>
      <c r="BZ106" s="14">
        <v>75</v>
      </c>
      <c r="CA106" s="14">
        <v>76</v>
      </c>
      <c r="CB106" s="14">
        <v>77</v>
      </c>
      <c r="CC106" s="14">
        <v>78</v>
      </c>
      <c r="CD106" s="14">
        <v>79</v>
      </c>
      <c r="CE106" s="14">
        <v>80</v>
      </c>
      <c r="CF106" s="14">
        <v>81</v>
      </c>
      <c r="CG106" s="14">
        <v>82</v>
      </c>
      <c r="CH106" s="14">
        <v>83</v>
      </c>
      <c r="CI106" s="14">
        <v>84</v>
      </c>
      <c r="CJ106" s="14">
        <v>85</v>
      </c>
      <c r="CK106" s="14">
        <v>86</v>
      </c>
      <c r="CL106" s="14">
        <v>87</v>
      </c>
      <c r="CM106" s="14">
        <v>88</v>
      </c>
      <c r="CN106" s="14">
        <v>89</v>
      </c>
      <c r="CO106" s="14">
        <v>90</v>
      </c>
      <c r="CP106" s="14">
        <v>91</v>
      </c>
      <c r="CQ106" s="14">
        <v>92</v>
      </c>
      <c r="CR106" s="14">
        <v>93</v>
      </c>
      <c r="CS106" s="14">
        <v>94</v>
      </c>
      <c r="CT106" s="14">
        <v>95</v>
      </c>
      <c r="CU106" s="14">
        <v>96</v>
      </c>
      <c r="CV106" s="14">
        <v>97</v>
      </c>
      <c r="CW106" s="14">
        <v>98</v>
      </c>
      <c r="CX106" s="14">
        <v>99</v>
      </c>
    </row>
    <row r="107" spans="2:103" x14ac:dyDescent="0.2">
      <c r="B107" s="14">
        <v>1</v>
      </c>
      <c r="C107" s="1">
        <f>$C$100</f>
        <v>-7500000</v>
      </c>
      <c r="D107" s="1">
        <f>(E$79/$C$65)+D$100</f>
        <v>47934514.417811349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</row>
    <row r="108" spans="2:103" x14ac:dyDescent="0.2">
      <c r="B108" s="14">
        <v>2</v>
      </c>
      <c r="C108" s="1">
        <f t="shared" ref="C108:C171" si="45">$C$100</f>
        <v>-7500000</v>
      </c>
      <c r="D108" s="1">
        <f>$D100</f>
        <v>781122.25702368817</v>
      </c>
      <c r="E108" s="1">
        <f>(F$79/$C$65)+E$100</f>
        <v>51991895.414487995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</row>
    <row r="109" spans="2:103" x14ac:dyDescent="0.2">
      <c r="B109" s="14">
        <v>3</v>
      </c>
      <c r="C109" s="1">
        <f t="shared" si="45"/>
        <v>-7500000</v>
      </c>
      <c r="D109" s="1">
        <f>$D$108</f>
        <v>781122.25702368817</v>
      </c>
      <c r="E109" s="1">
        <f>E100</f>
        <v>820178.36987487262</v>
      </c>
      <c r="F109" s="1">
        <f>(G$79/$C$65)+F$100</f>
        <v>56384997.883061394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</row>
    <row r="110" spans="2:103" x14ac:dyDescent="0.2">
      <c r="B110" s="14">
        <v>4</v>
      </c>
      <c r="C110" s="1">
        <f t="shared" si="45"/>
        <v>-7500000</v>
      </c>
      <c r="D110" s="1">
        <f t="shared" ref="D110:D174" si="46">$D$108</f>
        <v>781122.25702368817</v>
      </c>
      <c r="E110" s="1">
        <f>$E$109</f>
        <v>820178.36987487262</v>
      </c>
      <c r="F110" s="1">
        <f>$F$100</f>
        <v>861187.28836861625</v>
      </c>
      <c r="G110" s="1">
        <f>(H$79/$C$65)+G$100</f>
        <v>57795672.146891378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</row>
    <row r="111" spans="2:103" x14ac:dyDescent="0.2">
      <c r="B111" s="14">
        <v>5</v>
      </c>
      <c r="C111" s="1">
        <f t="shared" si="45"/>
        <v>-7500000</v>
      </c>
      <c r="D111" s="1">
        <f t="shared" si="46"/>
        <v>781122.25702368817</v>
      </c>
      <c r="E111" s="1">
        <f t="shared" ref="E111:E174" si="47">$E$109</f>
        <v>820178.36987487262</v>
      </c>
      <c r="F111" s="1">
        <f t="shared" ref="F111:F176" si="48">$F$100</f>
        <v>861187.28836861625</v>
      </c>
      <c r="G111" s="1">
        <f>$G$100</f>
        <v>904246.65278704709</v>
      </c>
      <c r="H111" s="1">
        <f>(I$79/$C$65)+H$100</f>
        <v>66290245.274206989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</row>
    <row r="112" spans="2:103" x14ac:dyDescent="0.2">
      <c r="B112" s="14">
        <v>6</v>
      </c>
      <c r="C112" s="1">
        <f t="shared" si="45"/>
        <v>-7500000</v>
      </c>
      <c r="D112" s="1">
        <f t="shared" si="46"/>
        <v>781122.25702368817</v>
      </c>
      <c r="E112" s="1">
        <f t="shared" si="47"/>
        <v>820178.36987487262</v>
      </c>
      <c r="F112" s="1">
        <f t="shared" si="48"/>
        <v>861187.28836861625</v>
      </c>
      <c r="G112" s="1">
        <f t="shared" ref="G112:G175" si="49">$G$100</f>
        <v>904246.65278704709</v>
      </c>
      <c r="H112" s="1">
        <f>$H$100</f>
        <v>949458.98542639951</v>
      </c>
      <c r="I112" s="1">
        <f>(J$79/$C$65)+I$100</f>
        <v>71864060.706990078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</row>
    <row r="113" spans="2:102" x14ac:dyDescent="0.2">
      <c r="B113" s="14">
        <v>7</v>
      </c>
      <c r="C113" s="1">
        <f t="shared" si="45"/>
        <v>-7500000</v>
      </c>
      <c r="D113" s="1">
        <f t="shared" si="46"/>
        <v>781122.25702368817</v>
      </c>
      <c r="E113" s="1">
        <f t="shared" si="47"/>
        <v>820178.36987487262</v>
      </c>
      <c r="F113" s="1">
        <f t="shared" si="48"/>
        <v>861187.28836861625</v>
      </c>
      <c r="G113" s="1">
        <f t="shared" si="49"/>
        <v>904246.65278704709</v>
      </c>
      <c r="H113" s="1">
        <f t="shared" ref="H113:H176" si="50">$H$100</f>
        <v>949458.98542639951</v>
      </c>
      <c r="I113" s="1">
        <f>$I$100</f>
        <v>996931.93469771952</v>
      </c>
      <c r="J113" s="1">
        <f>(K$79/$C$65)+J$100</f>
        <v>77897311.164938122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</row>
    <row r="114" spans="2:102" x14ac:dyDescent="0.2">
      <c r="B114" s="14">
        <v>8</v>
      </c>
      <c r="C114" s="1">
        <f t="shared" si="45"/>
        <v>-7500000</v>
      </c>
      <c r="D114" s="1">
        <f t="shared" si="46"/>
        <v>781122.25702368817</v>
      </c>
      <c r="E114" s="1">
        <f t="shared" si="47"/>
        <v>820178.36987487262</v>
      </c>
      <c r="F114" s="1">
        <f t="shared" si="48"/>
        <v>861187.28836861625</v>
      </c>
      <c r="G114" s="1">
        <f t="shared" si="49"/>
        <v>904246.65278704709</v>
      </c>
      <c r="H114" s="1">
        <f t="shared" si="50"/>
        <v>949458.98542639951</v>
      </c>
      <c r="I114" s="1">
        <f t="shared" ref="I114:I177" si="51">$I$100</f>
        <v>996931.93469771952</v>
      </c>
      <c r="J114" s="1">
        <f>$J$100</f>
        <v>1046778.5314326056</v>
      </c>
      <c r="K114" s="1">
        <f>(L$79/$C$65)+K$100</f>
        <v>84427427.939591482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</row>
    <row r="115" spans="2:102" x14ac:dyDescent="0.2">
      <c r="B115" s="14">
        <v>9</v>
      </c>
      <c r="C115" s="1">
        <f t="shared" si="45"/>
        <v>-7500000</v>
      </c>
      <c r="D115" s="1">
        <f t="shared" si="46"/>
        <v>781122.25702368817</v>
      </c>
      <c r="E115" s="1">
        <f t="shared" si="47"/>
        <v>820178.36987487262</v>
      </c>
      <c r="F115" s="1">
        <f t="shared" si="48"/>
        <v>861187.28836861625</v>
      </c>
      <c r="G115" s="1">
        <f t="shared" si="49"/>
        <v>904246.65278704709</v>
      </c>
      <c r="H115" s="1">
        <f t="shared" si="50"/>
        <v>949458.98542639951</v>
      </c>
      <c r="I115" s="1">
        <f t="shared" si="51"/>
        <v>996931.93469771952</v>
      </c>
      <c r="J115" s="1">
        <f t="shared" ref="J115:J178" si="52">$J$100</f>
        <v>1046778.5314326056</v>
      </c>
      <c r="K115" s="1">
        <f>$K$100</f>
        <v>1099117.458004236</v>
      </c>
      <c r="L115" s="1">
        <f>(M$79/$C$65)+L$100</f>
        <v>87017751.408932909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</row>
    <row r="116" spans="2:102" x14ac:dyDescent="0.2">
      <c r="B116" s="14">
        <v>10</v>
      </c>
      <c r="C116" s="1">
        <f t="shared" si="45"/>
        <v>-7500000</v>
      </c>
      <c r="D116" s="1">
        <f t="shared" si="46"/>
        <v>781122.25702368817</v>
      </c>
      <c r="E116" s="1">
        <f t="shared" si="47"/>
        <v>820178.36987487262</v>
      </c>
      <c r="F116" s="1">
        <f t="shared" si="48"/>
        <v>861187.28836861625</v>
      </c>
      <c r="G116" s="1">
        <f t="shared" si="49"/>
        <v>904246.65278704709</v>
      </c>
      <c r="H116" s="1">
        <f t="shared" si="50"/>
        <v>949458.98542639951</v>
      </c>
      <c r="I116" s="1">
        <f t="shared" si="51"/>
        <v>996931.93469771952</v>
      </c>
      <c r="J116" s="1">
        <f t="shared" si="52"/>
        <v>1046778.5314326056</v>
      </c>
      <c r="K116" s="1">
        <f t="shared" ref="K116:K179" si="53">$K$100</f>
        <v>1099117.458004236</v>
      </c>
      <c r="L116" s="1">
        <f>$L$100</f>
        <v>1154073.3309044479</v>
      </c>
      <c r="M116" s="1">
        <f>(N$79/$C$65)+M$100</f>
        <v>99143371.201620996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</row>
    <row r="117" spans="2:102" x14ac:dyDescent="0.2">
      <c r="B117" s="14">
        <v>11</v>
      </c>
      <c r="C117" s="1">
        <f t="shared" si="45"/>
        <v>-7500000</v>
      </c>
      <c r="D117" s="1">
        <f t="shared" si="46"/>
        <v>781122.25702368817</v>
      </c>
      <c r="E117" s="1">
        <f t="shared" si="47"/>
        <v>820178.36987487262</v>
      </c>
      <c r="F117" s="1">
        <f t="shared" si="48"/>
        <v>861187.28836861625</v>
      </c>
      <c r="G117" s="1">
        <f t="shared" si="49"/>
        <v>904246.65278704709</v>
      </c>
      <c r="H117" s="1">
        <f t="shared" si="50"/>
        <v>949458.98542639951</v>
      </c>
      <c r="I117" s="1">
        <f t="shared" si="51"/>
        <v>996931.93469771952</v>
      </c>
      <c r="J117" s="1">
        <f t="shared" si="52"/>
        <v>1046778.5314326056</v>
      </c>
      <c r="K117" s="1">
        <f t="shared" si="53"/>
        <v>1099117.458004236</v>
      </c>
      <c r="L117" s="1">
        <f t="shared" ref="L117:L180" si="54">$L$100</f>
        <v>1154073.3309044479</v>
      </c>
      <c r="M117" s="1">
        <f>$M$100</f>
        <v>1211776.9974496705</v>
      </c>
      <c r="N117" s="1">
        <f>(O$79/$C$65)+N$100</f>
        <v>107420197.34202385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</row>
    <row r="118" spans="2:102" x14ac:dyDescent="0.2">
      <c r="B118" s="14">
        <v>12</v>
      </c>
      <c r="C118" s="1">
        <f t="shared" si="45"/>
        <v>-7500000</v>
      </c>
      <c r="D118" s="1">
        <f t="shared" si="46"/>
        <v>781122.25702368817</v>
      </c>
      <c r="E118" s="1">
        <f t="shared" si="47"/>
        <v>820178.36987487262</v>
      </c>
      <c r="F118" s="1">
        <f t="shared" si="48"/>
        <v>861187.28836861625</v>
      </c>
      <c r="G118" s="1">
        <f t="shared" si="49"/>
        <v>904246.65278704709</v>
      </c>
      <c r="H118" s="1">
        <f t="shared" si="50"/>
        <v>949458.98542639951</v>
      </c>
      <c r="I118" s="1">
        <f t="shared" si="51"/>
        <v>996931.93469771952</v>
      </c>
      <c r="J118" s="1">
        <f t="shared" si="52"/>
        <v>1046778.5314326056</v>
      </c>
      <c r="K118" s="1">
        <f t="shared" si="53"/>
        <v>1099117.458004236</v>
      </c>
      <c r="L118" s="1">
        <f t="shared" si="54"/>
        <v>1154073.3309044479</v>
      </c>
      <c r="M118" s="1">
        <f t="shared" ref="M118:M181" si="55">$M$100</f>
        <v>1211776.9974496705</v>
      </c>
      <c r="N118" s="1">
        <f>$N$100</f>
        <v>1272365.8473221541</v>
      </c>
      <c r="O118" s="1">
        <f>(P$79/$C$65)+O$100</f>
        <v>116376437.39587261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</row>
    <row r="119" spans="2:102" x14ac:dyDescent="0.2">
      <c r="B119" s="14">
        <v>13</v>
      </c>
      <c r="C119" s="1">
        <f t="shared" si="45"/>
        <v>-7500000</v>
      </c>
      <c r="D119" s="1">
        <f t="shared" si="46"/>
        <v>781122.25702368817</v>
      </c>
      <c r="E119" s="1">
        <f t="shared" si="47"/>
        <v>820178.36987487262</v>
      </c>
      <c r="F119" s="1">
        <f t="shared" si="48"/>
        <v>861187.28836861625</v>
      </c>
      <c r="G119" s="1">
        <f t="shared" si="49"/>
        <v>904246.65278704709</v>
      </c>
      <c r="H119" s="1">
        <f t="shared" si="50"/>
        <v>949458.98542639951</v>
      </c>
      <c r="I119" s="1">
        <f t="shared" si="51"/>
        <v>996931.93469771952</v>
      </c>
      <c r="J119" s="1">
        <f t="shared" si="52"/>
        <v>1046778.5314326056</v>
      </c>
      <c r="K119" s="1">
        <f t="shared" si="53"/>
        <v>1099117.458004236</v>
      </c>
      <c r="L119" s="1">
        <f t="shared" si="54"/>
        <v>1154073.3309044479</v>
      </c>
      <c r="M119" s="1">
        <f t="shared" si="55"/>
        <v>1211776.9974496705</v>
      </c>
      <c r="N119" s="1">
        <f t="shared" ref="N119:N182" si="56">$N$100</f>
        <v>1272365.8473221541</v>
      </c>
      <c r="O119" s="1">
        <f>$O$100</f>
        <v>1335984.1396882618</v>
      </c>
      <c r="P119" s="1">
        <f>(Q$79/$C$65)+P$100</f>
        <v>126067307.86735353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</row>
    <row r="120" spans="2:102" x14ac:dyDescent="0.2">
      <c r="B120" s="14">
        <v>14</v>
      </c>
      <c r="C120" s="1">
        <f t="shared" si="45"/>
        <v>-7500000</v>
      </c>
      <c r="D120" s="1">
        <f t="shared" si="46"/>
        <v>781122.25702368817</v>
      </c>
      <c r="E120" s="1">
        <f t="shared" si="47"/>
        <v>820178.36987487262</v>
      </c>
      <c r="F120" s="1">
        <f t="shared" si="48"/>
        <v>861187.28836861625</v>
      </c>
      <c r="G120" s="1">
        <f t="shared" si="49"/>
        <v>904246.65278704709</v>
      </c>
      <c r="H120" s="1">
        <f t="shared" si="50"/>
        <v>949458.98542639951</v>
      </c>
      <c r="I120" s="1">
        <f t="shared" si="51"/>
        <v>996931.93469771952</v>
      </c>
      <c r="J120" s="1">
        <f t="shared" si="52"/>
        <v>1046778.5314326056</v>
      </c>
      <c r="K120" s="1">
        <f t="shared" si="53"/>
        <v>1099117.458004236</v>
      </c>
      <c r="L120" s="1">
        <f t="shared" si="54"/>
        <v>1154073.3309044479</v>
      </c>
      <c r="M120" s="1">
        <f t="shared" si="55"/>
        <v>1211776.9974496705</v>
      </c>
      <c r="N120" s="1">
        <f t="shared" si="56"/>
        <v>1272365.8473221541</v>
      </c>
      <c r="O120" s="1">
        <f t="shared" ref="O120:O183" si="57">$O$100</f>
        <v>1335984.1396882618</v>
      </c>
      <c r="P120" s="1">
        <f>$P$100</f>
        <v>1402783.3466726749</v>
      </c>
      <c r="Q120" s="1">
        <f>(R$79/$C$65)+Q$100</f>
        <v>130561090.26779434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</row>
    <row r="121" spans="2:102" x14ac:dyDescent="0.2">
      <c r="B121" s="14">
        <v>15</v>
      </c>
      <c r="C121" s="1">
        <f t="shared" si="45"/>
        <v>-7500000</v>
      </c>
      <c r="D121" s="1">
        <f t="shared" si="46"/>
        <v>781122.25702368817</v>
      </c>
      <c r="E121" s="1">
        <f t="shared" si="47"/>
        <v>820178.36987487262</v>
      </c>
      <c r="F121" s="1">
        <f t="shared" si="48"/>
        <v>861187.28836861625</v>
      </c>
      <c r="G121" s="1">
        <f t="shared" si="49"/>
        <v>904246.65278704709</v>
      </c>
      <c r="H121" s="1">
        <f t="shared" si="50"/>
        <v>949458.98542639951</v>
      </c>
      <c r="I121" s="1">
        <f t="shared" si="51"/>
        <v>996931.93469771952</v>
      </c>
      <c r="J121" s="1">
        <f t="shared" si="52"/>
        <v>1046778.5314326056</v>
      </c>
      <c r="K121" s="1">
        <f t="shared" si="53"/>
        <v>1099117.458004236</v>
      </c>
      <c r="L121" s="1">
        <f t="shared" si="54"/>
        <v>1154073.3309044479</v>
      </c>
      <c r="M121" s="1">
        <f t="shared" si="55"/>
        <v>1211776.9974496705</v>
      </c>
      <c r="N121" s="1">
        <f t="shared" si="56"/>
        <v>1272365.8473221541</v>
      </c>
      <c r="O121" s="1">
        <f t="shared" si="57"/>
        <v>1335984.1396882618</v>
      </c>
      <c r="P121" s="1">
        <f t="shared" ref="P121:P184" si="58">$P$100</f>
        <v>1402783.3466726749</v>
      </c>
      <c r="Q121" s="1">
        <f>$Q$100</f>
        <v>1472922.5140063087</v>
      </c>
      <c r="R121" s="1">
        <f>(S$79/$C$65)+R$100</f>
        <v>147896467.52707884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</row>
    <row r="122" spans="2:102" x14ac:dyDescent="0.2">
      <c r="B122" s="14">
        <v>16</v>
      </c>
      <c r="C122" s="1">
        <f t="shared" si="45"/>
        <v>-7500000</v>
      </c>
      <c r="D122" s="1">
        <f t="shared" si="46"/>
        <v>781122.25702368817</v>
      </c>
      <c r="E122" s="1">
        <f t="shared" si="47"/>
        <v>820178.36987487262</v>
      </c>
      <c r="F122" s="1">
        <f t="shared" si="48"/>
        <v>861187.28836861625</v>
      </c>
      <c r="G122" s="1">
        <f t="shared" si="49"/>
        <v>904246.65278704709</v>
      </c>
      <c r="H122" s="1">
        <f t="shared" si="50"/>
        <v>949458.98542639951</v>
      </c>
      <c r="I122" s="1">
        <f t="shared" si="51"/>
        <v>996931.93469771952</v>
      </c>
      <c r="J122" s="1">
        <f t="shared" si="52"/>
        <v>1046778.5314326056</v>
      </c>
      <c r="K122" s="1">
        <f t="shared" si="53"/>
        <v>1099117.458004236</v>
      </c>
      <c r="L122" s="1">
        <f t="shared" si="54"/>
        <v>1154073.3309044479</v>
      </c>
      <c r="M122" s="1">
        <f t="shared" si="55"/>
        <v>1211776.9974496705</v>
      </c>
      <c r="N122" s="1">
        <f t="shared" si="56"/>
        <v>1272365.8473221541</v>
      </c>
      <c r="O122" s="1">
        <f t="shared" si="57"/>
        <v>1335984.1396882618</v>
      </c>
      <c r="P122" s="1">
        <f t="shared" si="58"/>
        <v>1402783.3466726749</v>
      </c>
      <c r="Q122" s="1">
        <f t="shared" ref="Q122:Q185" si="59">$Q$100</f>
        <v>1472922.5140063087</v>
      </c>
      <c r="R122" s="1">
        <f>$R$100</f>
        <v>1546568.6397066242</v>
      </c>
      <c r="S122" s="1">
        <f>(T$79/$C$65)+S$100</f>
        <v>160168956.99156156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</row>
    <row r="123" spans="2:102" x14ac:dyDescent="0.2">
      <c r="B123" s="14">
        <v>17</v>
      </c>
      <c r="C123" s="1">
        <f t="shared" si="45"/>
        <v>-7500000</v>
      </c>
      <c r="D123" s="1">
        <f t="shared" si="46"/>
        <v>781122.25702368817</v>
      </c>
      <c r="E123" s="1">
        <f t="shared" si="47"/>
        <v>820178.36987487262</v>
      </c>
      <c r="F123" s="1">
        <f t="shared" si="48"/>
        <v>861187.28836861625</v>
      </c>
      <c r="G123" s="1">
        <f t="shared" si="49"/>
        <v>904246.65278704709</v>
      </c>
      <c r="H123" s="1">
        <f t="shared" si="50"/>
        <v>949458.98542639951</v>
      </c>
      <c r="I123" s="1">
        <f t="shared" si="51"/>
        <v>996931.93469771952</v>
      </c>
      <c r="J123" s="1">
        <f t="shared" si="52"/>
        <v>1046778.5314326056</v>
      </c>
      <c r="K123" s="1">
        <f t="shared" si="53"/>
        <v>1099117.458004236</v>
      </c>
      <c r="L123" s="1">
        <f t="shared" si="54"/>
        <v>1154073.3309044479</v>
      </c>
      <c r="M123" s="1">
        <f t="shared" si="55"/>
        <v>1211776.9974496705</v>
      </c>
      <c r="N123" s="1">
        <f t="shared" si="56"/>
        <v>1272365.8473221541</v>
      </c>
      <c r="O123" s="1">
        <f t="shared" si="57"/>
        <v>1335984.1396882618</v>
      </c>
      <c r="P123" s="1">
        <f t="shared" si="58"/>
        <v>1402783.3466726749</v>
      </c>
      <c r="Q123" s="1">
        <f t="shared" si="59"/>
        <v>1472922.5140063087</v>
      </c>
      <c r="R123" s="1">
        <f t="shared" ref="R123:R186" si="60">$R$100</f>
        <v>1546568.6397066242</v>
      </c>
      <c r="S123" s="1">
        <f>$S$100</f>
        <v>1623897.0716919554</v>
      </c>
      <c r="T123" s="1">
        <f>(U$79/$C$65)+T$100</f>
        <v>173445284.2163187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</row>
    <row r="124" spans="2:102" x14ac:dyDescent="0.2">
      <c r="B124" s="14">
        <v>18</v>
      </c>
      <c r="C124" s="1">
        <f t="shared" si="45"/>
        <v>-7500000</v>
      </c>
      <c r="D124" s="1">
        <f t="shared" si="46"/>
        <v>781122.25702368817</v>
      </c>
      <c r="E124" s="1">
        <f t="shared" si="47"/>
        <v>820178.36987487262</v>
      </c>
      <c r="F124" s="1">
        <f t="shared" si="48"/>
        <v>861187.28836861625</v>
      </c>
      <c r="G124" s="1">
        <f t="shared" si="49"/>
        <v>904246.65278704709</v>
      </c>
      <c r="H124" s="1">
        <f t="shared" si="50"/>
        <v>949458.98542639951</v>
      </c>
      <c r="I124" s="1">
        <f t="shared" si="51"/>
        <v>996931.93469771952</v>
      </c>
      <c r="J124" s="1">
        <f t="shared" si="52"/>
        <v>1046778.5314326056</v>
      </c>
      <c r="K124" s="1">
        <f t="shared" si="53"/>
        <v>1099117.458004236</v>
      </c>
      <c r="L124" s="1">
        <f t="shared" si="54"/>
        <v>1154073.3309044479</v>
      </c>
      <c r="M124" s="1">
        <f t="shared" si="55"/>
        <v>1211776.9974496705</v>
      </c>
      <c r="N124" s="1">
        <f t="shared" si="56"/>
        <v>1272365.8473221541</v>
      </c>
      <c r="O124" s="1">
        <f t="shared" si="57"/>
        <v>1335984.1396882618</v>
      </c>
      <c r="P124" s="1">
        <f t="shared" si="58"/>
        <v>1402783.3466726749</v>
      </c>
      <c r="Q124" s="1">
        <f t="shared" si="59"/>
        <v>1472922.5140063087</v>
      </c>
      <c r="R124" s="1">
        <f t="shared" si="60"/>
        <v>1546568.6397066242</v>
      </c>
      <c r="S124" s="1">
        <f t="shared" ref="S124:S187" si="61">$S$100</f>
        <v>1623897.0716919554</v>
      </c>
      <c r="T124" s="1">
        <f>$T$100</f>
        <v>1705091.9252765533</v>
      </c>
      <c r="U124" s="1">
        <f>(V$79/$C$65)+U$100</f>
        <v>187806858.15232804</v>
      </c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</row>
    <row r="125" spans="2:102" x14ac:dyDescent="0.2">
      <c r="B125" s="14">
        <v>19</v>
      </c>
      <c r="C125" s="1">
        <f t="shared" si="45"/>
        <v>-7500000</v>
      </c>
      <c r="D125" s="1">
        <f t="shared" si="46"/>
        <v>781122.25702368817</v>
      </c>
      <c r="E125" s="1">
        <f t="shared" si="47"/>
        <v>820178.36987487262</v>
      </c>
      <c r="F125" s="1">
        <f t="shared" si="48"/>
        <v>861187.28836861625</v>
      </c>
      <c r="G125" s="1">
        <f t="shared" si="49"/>
        <v>904246.65278704709</v>
      </c>
      <c r="H125" s="1">
        <f t="shared" si="50"/>
        <v>949458.98542639951</v>
      </c>
      <c r="I125" s="1">
        <f t="shared" si="51"/>
        <v>996931.93469771952</v>
      </c>
      <c r="J125" s="1">
        <f t="shared" si="52"/>
        <v>1046778.5314326056</v>
      </c>
      <c r="K125" s="1">
        <f t="shared" si="53"/>
        <v>1099117.458004236</v>
      </c>
      <c r="L125" s="1">
        <f t="shared" si="54"/>
        <v>1154073.3309044479</v>
      </c>
      <c r="M125" s="1">
        <f t="shared" si="55"/>
        <v>1211776.9974496705</v>
      </c>
      <c r="N125" s="1">
        <f t="shared" si="56"/>
        <v>1272365.8473221541</v>
      </c>
      <c r="O125" s="1">
        <f t="shared" si="57"/>
        <v>1335984.1396882618</v>
      </c>
      <c r="P125" s="1">
        <f t="shared" si="58"/>
        <v>1402783.3466726749</v>
      </c>
      <c r="Q125" s="1">
        <f t="shared" si="59"/>
        <v>1472922.5140063087</v>
      </c>
      <c r="R125" s="1">
        <f t="shared" si="60"/>
        <v>1546568.6397066242</v>
      </c>
      <c r="S125" s="1">
        <f t="shared" si="61"/>
        <v>1623897.0716919554</v>
      </c>
      <c r="T125" s="1">
        <f t="shared" ref="T125:T188" si="62">$T$100</f>
        <v>1705091.9252765533</v>
      </c>
      <c r="U125" s="1">
        <f>$U$100</f>
        <v>1790346.521540381</v>
      </c>
      <c r="V125" s="1">
        <f>(W$79/$C$65)+V$100</f>
        <v>195323816.88262114</v>
      </c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</row>
    <row r="126" spans="2:102" x14ac:dyDescent="0.2">
      <c r="B126" s="14">
        <v>20</v>
      </c>
      <c r="C126" s="1">
        <f t="shared" si="45"/>
        <v>-7500000</v>
      </c>
      <c r="D126" s="1">
        <f t="shared" si="46"/>
        <v>781122.25702368817</v>
      </c>
      <c r="E126" s="1">
        <f t="shared" si="47"/>
        <v>820178.36987487262</v>
      </c>
      <c r="F126" s="1">
        <f t="shared" si="48"/>
        <v>861187.28836861625</v>
      </c>
      <c r="G126" s="1">
        <f t="shared" si="49"/>
        <v>904246.65278704709</v>
      </c>
      <c r="H126" s="1">
        <f t="shared" si="50"/>
        <v>949458.98542639951</v>
      </c>
      <c r="I126" s="1">
        <f t="shared" si="51"/>
        <v>996931.93469771952</v>
      </c>
      <c r="J126" s="1">
        <f t="shared" si="52"/>
        <v>1046778.5314326056</v>
      </c>
      <c r="K126" s="1">
        <f t="shared" si="53"/>
        <v>1099117.458004236</v>
      </c>
      <c r="L126" s="1">
        <f t="shared" si="54"/>
        <v>1154073.3309044479</v>
      </c>
      <c r="M126" s="1">
        <f t="shared" si="55"/>
        <v>1211776.9974496705</v>
      </c>
      <c r="N126" s="1">
        <f t="shared" si="56"/>
        <v>1272365.8473221541</v>
      </c>
      <c r="O126" s="1">
        <f t="shared" si="57"/>
        <v>1335984.1396882618</v>
      </c>
      <c r="P126" s="1">
        <f t="shared" si="58"/>
        <v>1402783.3466726749</v>
      </c>
      <c r="Q126" s="1">
        <f t="shared" si="59"/>
        <v>1472922.5140063087</v>
      </c>
      <c r="R126" s="1">
        <f t="shared" si="60"/>
        <v>1546568.6397066242</v>
      </c>
      <c r="S126" s="1">
        <f t="shared" si="61"/>
        <v>1623897.0716919554</v>
      </c>
      <c r="T126" s="1">
        <f t="shared" si="62"/>
        <v>1705091.9252765533</v>
      </c>
      <c r="U126" s="1">
        <f t="shared" ref="U126:U189" si="63">$U$100</f>
        <v>1790346.521540381</v>
      </c>
      <c r="V126" s="1">
        <f>$V$100</f>
        <v>1879863.8476174001</v>
      </c>
      <c r="W126" s="1">
        <f>(X$79/$C$65)+W$100</f>
        <v>220144749.20477659</v>
      </c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</row>
    <row r="127" spans="2:102" x14ac:dyDescent="0.2">
      <c r="B127" s="14">
        <v>21</v>
      </c>
      <c r="C127" s="1">
        <f t="shared" si="45"/>
        <v>-7500000</v>
      </c>
      <c r="D127" s="1">
        <f t="shared" si="46"/>
        <v>781122.25702368817</v>
      </c>
      <c r="E127" s="1">
        <f t="shared" si="47"/>
        <v>820178.36987487262</v>
      </c>
      <c r="F127" s="1">
        <f t="shared" si="48"/>
        <v>861187.28836861625</v>
      </c>
      <c r="G127" s="1">
        <f t="shared" si="49"/>
        <v>904246.65278704709</v>
      </c>
      <c r="H127" s="1">
        <f t="shared" si="50"/>
        <v>949458.98542639951</v>
      </c>
      <c r="I127" s="1">
        <f t="shared" si="51"/>
        <v>996931.93469771952</v>
      </c>
      <c r="J127" s="1">
        <f t="shared" si="52"/>
        <v>1046778.5314326056</v>
      </c>
      <c r="K127" s="1">
        <f t="shared" si="53"/>
        <v>1099117.458004236</v>
      </c>
      <c r="L127" s="1">
        <f t="shared" si="54"/>
        <v>1154073.3309044479</v>
      </c>
      <c r="M127" s="1">
        <f t="shared" si="55"/>
        <v>1211776.9974496705</v>
      </c>
      <c r="N127" s="1">
        <f t="shared" si="56"/>
        <v>1272365.8473221541</v>
      </c>
      <c r="O127" s="1">
        <f t="shared" si="57"/>
        <v>1335984.1396882618</v>
      </c>
      <c r="P127" s="1">
        <f t="shared" si="58"/>
        <v>1402783.3466726749</v>
      </c>
      <c r="Q127" s="1">
        <f t="shared" si="59"/>
        <v>1472922.5140063087</v>
      </c>
      <c r="R127" s="1">
        <f t="shared" si="60"/>
        <v>1546568.6397066242</v>
      </c>
      <c r="S127" s="1">
        <f t="shared" si="61"/>
        <v>1623897.0716919554</v>
      </c>
      <c r="T127" s="1">
        <f t="shared" si="62"/>
        <v>1705091.9252765533</v>
      </c>
      <c r="U127" s="1">
        <f t="shared" si="63"/>
        <v>1790346.521540381</v>
      </c>
      <c r="V127" s="1">
        <f t="shared" ref="V127:V190" si="64">$V$100</f>
        <v>1879863.8476174001</v>
      </c>
      <c r="W127" s="1">
        <f>$W$100</f>
        <v>1973857.0399982701</v>
      </c>
      <c r="X127" s="1">
        <f>(Y$79/$C$65)+X$100</f>
        <v>238318878.39755821</v>
      </c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</row>
    <row r="128" spans="2:102" x14ac:dyDescent="0.2">
      <c r="B128" s="14">
        <v>22</v>
      </c>
      <c r="C128" s="1">
        <f t="shared" si="45"/>
        <v>-7500000</v>
      </c>
      <c r="D128" s="1">
        <f t="shared" si="46"/>
        <v>781122.25702368817</v>
      </c>
      <c r="E128" s="1">
        <f t="shared" si="47"/>
        <v>820178.36987487262</v>
      </c>
      <c r="F128" s="1">
        <f t="shared" si="48"/>
        <v>861187.28836861625</v>
      </c>
      <c r="G128" s="1">
        <f t="shared" si="49"/>
        <v>904246.65278704709</v>
      </c>
      <c r="H128" s="1">
        <f t="shared" si="50"/>
        <v>949458.98542639951</v>
      </c>
      <c r="I128" s="1">
        <f t="shared" si="51"/>
        <v>996931.93469771952</v>
      </c>
      <c r="J128" s="1">
        <f t="shared" si="52"/>
        <v>1046778.5314326056</v>
      </c>
      <c r="K128" s="1">
        <f t="shared" si="53"/>
        <v>1099117.458004236</v>
      </c>
      <c r="L128" s="1">
        <f t="shared" si="54"/>
        <v>1154073.3309044479</v>
      </c>
      <c r="M128" s="1">
        <f t="shared" si="55"/>
        <v>1211776.9974496705</v>
      </c>
      <c r="N128" s="1">
        <f t="shared" si="56"/>
        <v>1272365.8473221541</v>
      </c>
      <c r="O128" s="1">
        <f t="shared" si="57"/>
        <v>1335984.1396882618</v>
      </c>
      <c r="P128" s="1">
        <f t="shared" si="58"/>
        <v>1402783.3466726749</v>
      </c>
      <c r="Q128" s="1">
        <f t="shared" si="59"/>
        <v>1472922.5140063087</v>
      </c>
      <c r="R128" s="1">
        <f t="shared" si="60"/>
        <v>1546568.6397066242</v>
      </c>
      <c r="S128" s="1">
        <f t="shared" si="61"/>
        <v>1623897.0716919554</v>
      </c>
      <c r="T128" s="1">
        <f t="shared" si="62"/>
        <v>1705091.9252765533</v>
      </c>
      <c r="U128" s="1">
        <f t="shared" si="63"/>
        <v>1790346.521540381</v>
      </c>
      <c r="V128" s="1">
        <f t="shared" si="64"/>
        <v>1879863.8476174001</v>
      </c>
      <c r="W128" s="1">
        <f t="shared" ref="W128:W191" si="65">$W$100</f>
        <v>1973857.0399982701</v>
      </c>
      <c r="X128" s="1">
        <f>$X$100</f>
        <v>2072549.8919981837</v>
      </c>
      <c r="Y128" s="1">
        <f>(Z$79/$C$65)+Y$100</f>
        <v>257975065.38858232</v>
      </c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</row>
    <row r="129" spans="2:102" x14ac:dyDescent="0.2">
      <c r="B129" s="14">
        <v>23</v>
      </c>
      <c r="C129" s="1">
        <f t="shared" si="45"/>
        <v>-7500000</v>
      </c>
      <c r="D129" s="1">
        <f t="shared" si="46"/>
        <v>781122.25702368817</v>
      </c>
      <c r="E129" s="1">
        <f t="shared" si="47"/>
        <v>820178.36987487262</v>
      </c>
      <c r="F129" s="1">
        <f t="shared" si="48"/>
        <v>861187.28836861625</v>
      </c>
      <c r="G129" s="1">
        <f t="shared" si="49"/>
        <v>904246.65278704709</v>
      </c>
      <c r="H129" s="1">
        <f t="shared" si="50"/>
        <v>949458.98542639951</v>
      </c>
      <c r="I129" s="1">
        <f t="shared" si="51"/>
        <v>996931.93469771952</v>
      </c>
      <c r="J129" s="1">
        <f t="shared" si="52"/>
        <v>1046778.5314326056</v>
      </c>
      <c r="K129" s="1">
        <f t="shared" si="53"/>
        <v>1099117.458004236</v>
      </c>
      <c r="L129" s="1">
        <f t="shared" si="54"/>
        <v>1154073.3309044479</v>
      </c>
      <c r="M129" s="1">
        <f t="shared" si="55"/>
        <v>1211776.9974496705</v>
      </c>
      <c r="N129" s="1">
        <f t="shared" si="56"/>
        <v>1272365.8473221541</v>
      </c>
      <c r="O129" s="1">
        <f t="shared" si="57"/>
        <v>1335984.1396882618</v>
      </c>
      <c r="P129" s="1">
        <f t="shared" si="58"/>
        <v>1402783.3466726749</v>
      </c>
      <c r="Q129" s="1">
        <f t="shared" si="59"/>
        <v>1472922.5140063087</v>
      </c>
      <c r="R129" s="1">
        <f t="shared" si="60"/>
        <v>1546568.6397066242</v>
      </c>
      <c r="S129" s="1">
        <f t="shared" si="61"/>
        <v>1623897.0716919554</v>
      </c>
      <c r="T129" s="1">
        <f t="shared" si="62"/>
        <v>1705091.9252765533</v>
      </c>
      <c r="U129" s="1">
        <f t="shared" si="63"/>
        <v>1790346.521540381</v>
      </c>
      <c r="V129" s="1">
        <f t="shared" si="64"/>
        <v>1879863.8476174001</v>
      </c>
      <c r="W129" s="1">
        <f t="shared" si="65"/>
        <v>1973857.0399982701</v>
      </c>
      <c r="X129" s="1">
        <f t="shared" ref="X129:X192" si="66">$X$100</f>
        <v>2072549.8919981837</v>
      </c>
      <c r="Y129" s="1">
        <f>$Y$100</f>
        <v>2176177.386598093</v>
      </c>
      <c r="Z129" s="1">
        <f>(AA$79/$C$65)+Z$100</f>
        <v>279233281.17484939</v>
      </c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</row>
    <row r="130" spans="2:102" x14ac:dyDescent="0.2">
      <c r="B130" s="14">
        <v>24</v>
      </c>
      <c r="C130" s="1">
        <f t="shared" si="45"/>
        <v>-7500000</v>
      </c>
      <c r="D130" s="1">
        <f t="shared" si="46"/>
        <v>781122.25702368817</v>
      </c>
      <c r="E130" s="1">
        <f t="shared" si="47"/>
        <v>820178.36987487262</v>
      </c>
      <c r="F130" s="1">
        <f t="shared" si="48"/>
        <v>861187.28836861625</v>
      </c>
      <c r="G130" s="1">
        <f t="shared" si="49"/>
        <v>904246.65278704709</v>
      </c>
      <c r="H130" s="1">
        <f t="shared" si="50"/>
        <v>949458.98542639951</v>
      </c>
      <c r="I130" s="1">
        <f t="shared" si="51"/>
        <v>996931.93469771952</v>
      </c>
      <c r="J130" s="1">
        <f t="shared" si="52"/>
        <v>1046778.5314326056</v>
      </c>
      <c r="K130" s="1">
        <f t="shared" si="53"/>
        <v>1099117.458004236</v>
      </c>
      <c r="L130" s="1">
        <f t="shared" si="54"/>
        <v>1154073.3309044479</v>
      </c>
      <c r="M130" s="1">
        <f t="shared" si="55"/>
        <v>1211776.9974496705</v>
      </c>
      <c r="N130" s="1">
        <f t="shared" si="56"/>
        <v>1272365.8473221541</v>
      </c>
      <c r="O130" s="1">
        <f t="shared" si="57"/>
        <v>1335984.1396882618</v>
      </c>
      <c r="P130" s="1">
        <f t="shared" si="58"/>
        <v>1402783.3466726749</v>
      </c>
      <c r="Q130" s="1">
        <f t="shared" si="59"/>
        <v>1472922.5140063087</v>
      </c>
      <c r="R130" s="1">
        <f t="shared" si="60"/>
        <v>1546568.6397066242</v>
      </c>
      <c r="S130" s="1">
        <f t="shared" si="61"/>
        <v>1623897.0716919554</v>
      </c>
      <c r="T130" s="1">
        <f t="shared" si="62"/>
        <v>1705091.9252765533</v>
      </c>
      <c r="U130" s="1">
        <f t="shared" si="63"/>
        <v>1790346.521540381</v>
      </c>
      <c r="V130" s="1">
        <f t="shared" si="64"/>
        <v>1879863.8476174001</v>
      </c>
      <c r="W130" s="1">
        <f t="shared" si="65"/>
        <v>1973857.0399982701</v>
      </c>
      <c r="X130" s="1">
        <f t="shared" si="66"/>
        <v>2072549.8919981837</v>
      </c>
      <c r="Y130" s="1">
        <f t="shared" ref="Y130:Z193" si="67">$Y$100</f>
        <v>2176177.386598093</v>
      </c>
      <c r="Z130" s="1">
        <f>$Y$100</f>
        <v>2176177.386598093</v>
      </c>
      <c r="AA130" s="1">
        <f>(AB$79/$C$65)+AA$100</f>
        <v>291493487.95241809</v>
      </c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</row>
    <row r="131" spans="2:102" x14ac:dyDescent="0.2">
      <c r="B131" s="14">
        <v>25</v>
      </c>
      <c r="C131" s="1">
        <f t="shared" si="45"/>
        <v>-7500000</v>
      </c>
      <c r="D131" s="1">
        <f t="shared" si="46"/>
        <v>781122.25702368817</v>
      </c>
      <c r="E131" s="1">
        <f t="shared" si="47"/>
        <v>820178.36987487262</v>
      </c>
      <c r="F131" s="1">
        <f t="shared" si="48"/>
        <v>861187.28836861625</v>
      </c>
      <c r="G131" s="1">
        <f t="shared" si="49"/>
        <v>904246.65278704709</v>
      </c>
      <c r="H131" s="1">
        <f t="shared" si="50"/>
        <v>949458.98542639951</v>
      </c>
      <c r="I131" s="1">
        <f t="shared" si="51"/>
        <v>996931.93469771952</v>
      </c>
      <c r="J131" s="1">
        <f t="shared" si="52"/>
        <v>1046778.5314326056</v>
      </c>
      <c r="K131" s="1">
        <f t="shared" si="53"/>
        <v>1099117.458004236</v>
      </c>
      <c r="L131" s="1">
        <f t="shared" si="54"/>
        <v>1154073.3309044479</v>
      </c>
      <c r="M131" s="1">
        <f t="shared" si="55"/>
        <v>1211776.9974496705</v>
      </c>
      <c r="N131" s="1">
        <f t="shared" si="56"/>
        <v>1272365.8473221541</v>
      </c>
      <c r="O131" s="1">
        <f t="shared" si="57"/>
        <v>1335984.1396882618</v>
      </c>
      <c r="P131" s="1">
        <f t="shared" si="58"/>
        <v>1402783.3466726749</v>
      </c>
      <c r="Q131" s="1">
        <f t="shared" si="59"/>
        <v>1472922.5140063087</v>
      </c>
      <c r="R131" s="1">
        <f t="shared" si="60"/>
        <v>1546568.6397066242</v>
      </c>
      <c r="S131" s="1">
        <f t="shared" si="61"/>
        <v>1623897.0716919554</v>
      </c>
      <c r="T131" s="1">
        <f t="shared" si="62"/>
        <v>1705091.9252765533</v>
      </c>
      <c r="U131" s="1">
        <f t="shared" si="63"/>
        <v>1790346.521540381</v>
      </c>
      <c r="V131" s="1">
        <f t="shared" si="64"/>
        <v>1879863.8476174001</v>
      </c>
      <c r="W131" s="1">
        <f t="shared" si="65"/>
        <v>1973857.0399982701</v>
      </c>
      <c r="X131" s="1">
        <f t="shared" si="66"/>
        <v>2072549.8919981837</v>
      </c>
      <c r="Y131" s="1">
        <f t="shared" si="67"/>
        <v>2176177.386598093</v>
      </c>
      <c r="Z131" s="1">
        <f t="shared" si="67"/>
        <v>2176177.386598093</v>
      </c>
      <c r="AA131" s="1">
        <f>$AA$100</f>
        <v>2399235.5687243976</v>
      </c>
      <c r="AB131" s="1">
        <f>(AC$79/$C$65)+AB$100</f>
        <v>327084800.06900549</v>
      </c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</row>
    <row r="132" spans="2:102" x14ac:dyDescent="0.2">
      <c r="B132" s="14">
        <v>26</v>
      </c>
      <c r="C132" s="1">
        <f t="shared" si="45"/>
        <v>-7500000</v>
      </c>
      <c r="D132" s="1">
        <f t="shared" si="46"/>
        <v>781122.25702368817</v>
      </c>
      <c r="E132" s="1">
        <f t="shared" si="47"/>
        <v>820178.36987487262</v>
      </c>
      <c r="F132" s="1">
        <f t="shared" si="48"/>
        <v>861187.28836861625</v>
      </c>
      <c r="G132" s="1">
        <f t="shared" si="49"/>
        <v>904246.65278704709</v>
      </c>
      <c r="H132" s="1">
        <f t="shared" si="50"/>
        <v>949458.98542639951</v>
      </c>
      <c r="I132" s="1">
        <f t="shared" si="51"/>
        <v>996931.93469771952</v>
      </c>
      <c r="J132" s="1">
        <f t="shared" si="52"/>
        <v>1046778.5314326056</v>
      </c>
      <c r="K132" s="1">
        <f t="shared" si="53"/>
        <v>1099117.458004236</v>
      </c>
      <c r="L132" s="1">
        <f t="shared" si="54"/>
        <v>1154073.3309044479</v>
      </c>
      <c r="M132" s="1">
        <f t="shared" si="55"/>
        <v>1211776.9974496705</v>
      </c>
      <c r="N132" s="1">
        <f t="shared" si="56"/>
        <v>1272365.8473221541</v>
      </c>
      <c r="O132" s="1">
        <f t="shared" si="57"/>
        <v>1335984.1396882618</v>
      </c>
      <c r="P132" s="1">
        <f t="shared" si="58"/>
        <v>1402783.3466726749</v>
      </c>
      <c r="Q132" s="1">
        <f t="shared" si="59"/>
        <v>1472922.5140063087</v>
      </c>
      <c r="R132" s="1">
        <f t="shared" si="60"/>
        <v>1546568.6397066242</v>
      </c>
      <c r="S132" s="1">
        <f t="shared" si="61"/>
        <v>1623897.0716919554</v>
      </c>
      <c r="T132" s="1">
        <f t="shared" si="62"/>
        <v>1705091.9252765533</v>
      </c>
      <c r="U132" s="1">
        <f t="shared" si="63"/>
        <v>1790346.521540381</v>
      </c>
      <c r="V132" s="1">
        <f t="shared" si="64"/>
        <v>1879863.8476174001</v>
      </c>
      <c r="W132" s="1">
        <f t="shared" si="65"/>
        <v>1973857.0399982701</v>
      </c>
      <c r="X132" s="1">
        <f t="shared" si="66"/>
        <v>2072549.8919981837</v>
      </c>
      <c r="Y132" s="1">
        <f t="shared" si="67"/>
        <v>2176177.386598093</v>
      </c>
      <c r="Z132" s="1">
        <f t="shared" si="67"/>
        <v>2176177.386598093</v>
      </c>
      <c r="AA132" s="1">
        <f t="shared" ref="AA132:AA195" si="68">$AA$100</f>
        <v>2399235.5687243976</v>
      </c>
      <c r="AB132" s="1">
        <f>$AB$100</f>
        <v>2519197.3471606174</v>
      </c>
      <c r="AC132" s="1">
        <f>(AD$79/$C$65)+AC$100</f>
        <v>353969555.3184666</v>
      </c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</row>
    <row r="133" spans="2:102" x14ac:dyDescent="0.2">
      <c r="B133" s="14">
        <v>27</v>
      </c>
      <c r="C133" s="1">
        <f t="shared" si="45"/>
        <v>-7500000</v>
      </c>
      <c r="D133" s="1">
        <f t="shared" si="46"/>
        <v>781122.25702368817</v>
      </c>
      <c r="E133" s="1">
        <f t="shared" si="47"/>
        <v>820178.36987487262</v>
      </c>
      <c r="F133" s="1">
        <f t="shared" si="48"/>
        <v>861187.28836861625</v>
      </c>
      <c r="G133" s="1">
        <f t="shared" si="49"/>
        <v>904246.65278704709</v>
      </c>
      <c r="H133" s="1">
        <f t="shared" si="50"/>
        <v>949458.98542639951</v>
      </c>
      <c r="I133" s="1">
        <f t="shared" si="51"/>
        <v>996931.93469771952</v>
      </c>
      <c r="J133" s="1">
        <f t="shared" si="52"/>
        <v>1046778.5314326056</v>
      </c>
      <c r="K133" s="1">
        <f t="shared" si="53"/>
        <v>1099117.458004236</v>
      </c>
      <c r="L133" s="1">
        <f t="shared" si="54"/>
        <v>1154073.3309044479</v>
      </c>
      <c r="M133" s="1">
        <f t="shared" si="55"/>
        <v>1211776.9974496705</v>
      </c>
      <c r="N133" s="1">
        <f t="shared" si="56"/>
        <v>1272365.8473221541</v>
      </c>
      <c r="O133" s="1">
        <f t="shared" si="57"/>
        <v>1335984.1396882618</v>
      </c>
      <c r="P133" s="1">
        <f t="shared" si="58"/>
        <v>1402783.3466726749</v>
      </c>
      <c r="Q133" s="1">
        <f t="shared" si="59"/>
        <v>1472922.5140063087</v>
      </c>
      <c r="R133" s="1">
        <f t="shared" si="60"/>
        <v>1546568.6397066242</v>
      </c>
      <c r="S133" s="1">
        <f t="shared" si="61"/>
        <v>1623897.0716919554</v>
      </c>
      <c r="T133" s="1">
        <f t="shared" si="62"/>
        <v>1705091.9252765533</v>
      </c>
      <c r="U133" s="1">
        <f t="shared" si="63"/>
        <v>1790346.521540381</v>
      </c>
      <c r="V133" s="1">
        <f t="shared" si="64"/>
        <v>1879863.8476174001</v>
      </c>
      <c r="W133" s="1">
        <f t="shared" si="65"/>
        <v>1973857.0399982701</v>
      </c>
      <c r="X133" s="1">
        <f t="shared" si="66"/>
        <v>2072549.8919981837</v>
      </c>
      <c r="Y133" s="1">
        <f t="shared" si="67"/>
        <v>2176177.386598093</v>
      </c>
      <c r="Z133" s="1">
        <f t="shared" si="67"/>
        <v>2176177.386598093</v>
      </c>
      <c r="AA133" s="1">
        <f t="shared" si="68"/>
        <v>2399235.5687243976</v>
      </c>
      <c r="AB133" s="1">
        <f t="shared" ref="AB133:AB196" si="69">$AB$100</f>
        <v>2519197.3471606174</v>
      </c>
      <c r="AC133" s="1">
        <f>$AC$100</f>
        <v>2645157.2145186481</v>
      </c>
      <c r="AD133" s="1">
        <f>(AE$79/$C$65)+AD$100</f>
        <v>383040989.55008185</v>
      </c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</row>
    <row r="134" spans="2:102" x14ac:dyDescent="0.2">
      <c r="B134" s="14">
        <v>28</v>
      </c>
      <c r="C134" s="1">
        <f t="shared" si="45"/>
        <v>-7500000</v>
      </c>
      <c r="D134" s="1">
        <f t="shared" si="46"/>
        <v>781122.25702368817</v>
      </c>
      <c r="E134" s="1">
        <f t="shared" si="47"/>
        <v>820178.36987487262</v>
      </c>
      <c r="F134" s="1">
        <f t="shared" si="48"/>
        <v>861187.28836861625</v>
      </c>
      <c r="G134" s="1">
        <f t="shared" si="49"/>
        <v>904246.65278704709</v>
      </c>
      <c r="H134" s="1">
        <f t="shared" si="50"/>
        <v>949458.98542639951</v>
      </c>
      <c r="I134" s="1">
        <f t="shared" si="51"/>
        <v>996931.93469771952</v>
      </c>
      <c r="J134" s="1">
        <f t="shared" si="52"/>
        <v>1046778.5314326056</v>
      </c>
      <c r="K134" s="1">
        <f t="shared" si="53"/>
        <v>1099117.458004236</v>
      </c>
      <c r="L134" s="1">
        <f t="shared" si="54"/>
        <v>1154073.3309044479</v>
      </c>
      <c r="M134" s="1">
        <f t="shared" si="55"/>
        <v>1211776.9974496705</v>
      </c>
      <c r="N134" s="1">
        <f t="shared" si="56"/>
        <v>1272365.8473221541</v>
      </c>
      <c r="O134" s="1">
        <f t="shared" si="57"/>
        <v>1335984.1396882618</v>
      </c>
      <c r="P134" s="1">
        <f t="shared" si="58"/>
        <v>1402783.3466726749</v>
      </c>
      <c r="Q134" s="1">
        <f t="shared" si="59"/>
        <v>1472922.5140063087</v>
      </c>
      <c r="R134" s="1">
        <f t="shared" si="60"/>
        <v>1546568.6397066242</v>
      </c>
      <c r="S134" s="1">
        <f t="shared" si="61"/>
        <v>1623897.0716919554</v>
      </c>
      <c r="T134" s="1">
        <f t="shared" si="62"/>
        <v>1705091.9252765533</v>
      </c>
      <c r="U134" s="1">
        <f t="shared" si="63"/>
        <v>1790346.521540381</v>
      </c>
      <c r="V134" s="1">
        <f t="shared" si="64"/>
        <v>1879863.8476174001</v>
      </c>
      <c r="W134" s="1">
        <f t="shared" si="65"/>
        <v>1973857.0399982701</v>
      </c>
      <c r="X134" s="1">
        <f t="shared" si="66"/>
        <v>2072549.8919981837</v>
      </c>
      <c r="Y134" s="1">
        <f t="shared" si="67"/>
        <v>2176177.386598093</v>
      </c>
      <c r="Z134" s="1">
        <f t="shared" si="67"/>
        <v>2176177.386598093</v>
      </c>
      <c r="AA134" s="1">
        <f t="shared" si="68"/>
        <v>2399235.5687243976</v>
      </c>
      <c r="AB134" s="1">
        <f t="shared" si="69"/>
        <v>2519197.3471606174</v>
      </c>
      <c r="AC134" s="1">
        <f t="shared" ref="AC134:AC197" si="70">$AC$100</f>
        <v>2645157.2145186481</v>
      </c>
      <c r="AD134" s="1">
        <f>$AD$100</f>
        <v>2777415.0752445809</v>
      </c>
      <c r="AE134" s="1">
        <f>(AF$79/$C$65)+AE$100</f>
        <v>414475832.01053321</v>
      </c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</row>
    <row r="135" spans="2:102" x14ac:dyDescent="0.2">
      <c r="B135" s="14">
        <v>29</v>
      </c>
      <c r="C135" s="1">
        <f t="shared" si="45"/>
        <v>-7500000</v>
      </c>
      <c r="D135" s="1">
        <f t="shared" si="46"/>
        <v>781122.25702368817</v>
      </c>
      <c r="E135" s="1">
        <f t="shared" si="47"/>
        <v>820178.36987487262</v>
      </c>
      <c r="F135" s="1">
        <f>$F$100</f>
        <v>861187.28836861625</v>
      </c>
      <c r="G135" s="1">
        <f>$G$100</f>
        <v>904246.65278704709</v>
      </c>
      <c r="H135" s="1">
        <f t="shared" si="50"/>
        <v>949458.98542639951</v>
      </c>
      <c r="I135" s="1">
        <f t="shared" si="51"/>
        <v>996931.93469771952</v>
      </c>
      <c r="J135" s="1">
        <f t="shared" si="52"/>
        <v>1046778.5314326056</v>
      </c>
      <c r="K135" s="1">
        <f t="shared" si="53"/>
        <v>1099117.458004236</v>
      </c>
      <c r="L135" s="1">
        <f t="shared" si="54"/>
        <v>1154073.3309044479</v>
      </c>
      <c r="M135" s="1">
        <f t="shared" si="55"/>
        <v>1211776.9974496705</v>
      </c>
      <c r="N135" s="1">
        <f t="shared" si="56"/>
        <v>1272365.8473221541</v>
      </c>
      <c r="O135" s="1">
        <f t="shared" si="57"/>
        <v>1335984.1396882618</v>
      </c>
      <c r="P135" s="1">
        <f t="shared" si="58"/>
        <v>1402783.3466726749</v>
      </c>
      <c r="Q135" s="1">
        <f t="shared" si="59"/>
        <v>1472922.5140063087</v>
      </c>
      <c r="R135" s="1">
        <f t="shared" si="60"/>
        <v>1546568.6397066242</v>
      </c>
      <c r="S135" s="1">
        <f t="shared" si="61"/>
        <v>1623897.0716919554</v>
      </c>
      <c r="T135" s="1">
        <f t="shared" si="62"/>
        <v>1705091.9252765533</v>
      </c>
      <c r="U135" s="1">
        <f t="shared" si="63"/>
        <v>1790346.521540381</v>
      </c>
      <c r="V135" s="1">
        <f t="shared" si="64"/>
        <v>1879863.8476174001</v>
      </c>
      <c r="W135" s="1">
        <f t="shared" si="65"/>
        <v>1973857.0399982701</v>
      </c>
      <c r="X135" s="1">
        <f t="shared" si="66"/>
        <v>2072549.8919981837</v>
      </c>
      <c r="Y135" s="1">
        <f t="shared" si="67"/>
        <v>2176177.386598093</v>
      </c>
      <c r="Z135" s="1">
        <f t="shared" si="67"/>
        <v>2176177.386598093</v>
      </c>
      <c r="AA135" s="1">
        <f t="shared" si="68"/>
        <v>2399235.5687243976</v>
      </c>
      <c r="AB135" s="1">
        <f t="shared" si="69"/>
        <v>2519197.3471606174</v>
      </c>
      <c r="AC135" s="1">
        <f t="shared" si="70"/>
        <v>2645157.2145186481</v>
      </c>
      <c r="AD135" s="1">
        <f t="shared" ref="AD135:AD198" si="71">$AD$100</f>
        <v>2777415.0752445809</v>
      </c>
      <c r="AE135" s="1">
        <f>$AE$100</f>
        <v>2916285.8290068102</v>
      </c>
      <c r="AF135" s="1">
        <f>(AG$79/$C$65)+AF$100</f>
        <v>434106312.10035968</v>
      </c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</row>
    <row r="136" spans="2:102" x14ac:dyDescent="0.2">
      <c r="B136" s="14">
        <v>30</v>
      </c>
      <c r="C136" s="1">
        <f t="shared" si="45"/>
        <v>-7500000</v>
      </c>
      <c r="D136" s="1">
        <f t="shared" si="46"/>
        <v>781122.25702368817</v>
      </c>
      <c r="E136" s="1">
        <f t="shared" si="47"/>
        <v>820178.36987487262</v>
      </c>
      <c r="F136" s="1">
        <f t="shared" si="48"/>
        <v>861187.28836861625</v>
      </c>
      <c r="G136" s="1">
        <f t="shared" si="49"/>
        <v>904246.65278704709</v>
      </c>
      <c r="H136" s="1">
        <f t="shared" si="50"/>
        <v>949458.98542639951</v>
      </c>
      <c r="I136" s="1">
        <f t="shared" si="51"/>
        <v>996931.93469771952</v>
      </c>
      <c r="J136" s="1">
        <f t="shared" si="52"/>
        <v>1046778.5314326056</v>
      </c>
      <c r="K136" s="1">
        <f t="shared" si="53"/>
        <v>1099117.458004236</v>
      </c>
      <c r="L136" s="1">
        <f t="shared" si="54"/>
        <v>1154073.3309044479</v>
      </c>
      <c r="M136" s="1">
        <f t="shared" si="55"/>
        <v>1211776.9974496705</v>
      </c>
      <c r="N136" s="1">
        <f t="shared" si="56"/>
        <v>1272365.8473221541</v>
      </c>
      <c r="O136" s="1">
        <f t="shared" si="57"/>
        <v>1335984.1396882618</v>
      </c>
      <c r="P136" s="1">
        <f t="shared" si="58"/>
        <v>1402783.3466726749</v>
      </c>
      <c r="Q136" s="1">
        <f t="shared" si="59"/>
        <v>1472922.5140063087</v>
      </c>
      <c r="R136" s="1">
        <f t="shared" si="60"/>
        <v>1546568.6397066242</v>
      </c>
      <c r="S136" s="1">
        <f t="shared" si="61"/>
        <v>1623897.0716919554</v>
      </c>
      <c r="T136" s="1">
        <f t="shared" si="62"/>
        <v>1705091.9252765533</v>
      </c>
      <c r="U136" s="1">
        <f t="shared" si="63"/>
        <v>1790346.521540381</v>
      </c>
      <c r="V136" s="1">
        <f t="shared" si="64"/>
        <v>1879863.8476174001</v>
      </c>
      <c r="W136" s="1">
        <f t="shared" si="65"/>
        <v>1973857.0399982701</v>
      </c>
      <c r="X136" s="1">
        <f t="shared" si="66"/>
        <v>2072549.8919981837</v>
      </c>
      <c r="Y136" s="1">
        <f t="shared" si="67"/>
        <v>2176177.386598093</v>
      </c>
      <c r="Z136" s="1">
        <f t="shared" si="67"/>
        <v>2176177.386598093</v>
      </c>
      <c r="AA136" s="1">
        <f t="shared" si="68"/>
        <v>2399235.5687243976</v>
      </c>
      <c r="AB136" s="1">
        <f t="shared" si="69"/>
        <v>2519197.3471606174</v>
      </c>
      <c r="AC136" s="1">
        <f t="shared" si="70"/>
        <v>2645157.2145186481</v>
      </c>
      <c r="AD136" s="1">
        <f t="shared" si="71"/>
        <v>2777415.0752445809</v>
      </c>
      <c r="AE136" s="1">
        <f t="shared" ref="AE136:AE199" si="72">$AE$100</f>
        <v>2916285.8290068102</v>
      </c>
      <c r="AF136" s="1">
        <f>$AF$100</f>
        <v>3062100.120457151</v>
      </c>
      <c r="AG136" s="1">
        <f>(AH$79/$C$65)+AG$100</f>
        <v>485214941.7695846</v>
      </c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</row>
    <row r="137" spans="2:102" x14ac:dyDescent="0.2">
      <c r="B137" s="14">
        <v>31</v>
      </c>
      <c r="C137" s="1">
        <f t="shared" si="45"/>
        <v>-7500000</v>
      </c>
      <c r="D137" s="1">
        <f t="shared" si="46"/>
        <v>781122.25702368817</v>
      </c>
      <c r="E137" s="1">
        <f t="shared" si="47"/>
        <v>820178.36987487262</v>
      </c>
      <c r="F137" s="1">
        <f t="shared" si="48"/>
        <v>861187.28836861625</v>
      </c>
      <c r="G137" s="1">
        <f t="shared" si="49"/>
        <v>904246.65278704709</v>
      </c>
      <c r="H137" s="1">
        <f t="shared" si="50"/>
        <v>949458.98542639951</v>
      </c>
      <c r="I137" s="1">
        <f t="shared" si="51"/>
        <v>996931.93469771952</v>
      </c>
      <c r="J137" s="1">
        <f t="shared" si="52"/>
        <v>1046778.5314326056</v>
      </c>
      <c r="K137" s="1">
        <f t="shared" si="53"/>
        <v>1099117.458004236</v>
      </c>
      <c r="L137" s="1">
        <f t="shared" si="54"/>
        <v>1154073.3309044479</v>
      </c>
      <c r="M137" s="1">
        <f t="shared" si="55"/>
        <v>1211776.9974496705</v>
      </c>
      <c r="N137" s="1">
        <f t="shared" si="56"/>
        <v>1272365.8473221541</v>
      </c>
      <c r="O137" s="1">
        <f t="shared" si="57"/>
        <v>1335984.1396882618</v>
      </c>
      <c r="P137" s="1">
        <f t="shared" si="58"/>
        <v>1402783.3466726749</v>
      </c>
      <c r="Q137" s="1">
        <f t="shared" si="59"/>
        <v>1472922.5140063087</v>
      </c>
      <c r="R137" s="1">
        <f t="shared" si="60"/>
        <v>1546568.6397066242</v>
      </c>
      <c r="S137" s="1">
        <f t="shared" si="61"/>
        <v>1623897.0716919554</v>
      </c>
      <c r="T137" s="1">
        <f t="shared" si="62"/>
        <v>1705091.9252765533</v>
      </c>
      <c r="U137" s="1">
        <f t="shared" si="63"/>
        <v>1790346.521540381</v>
      </c>
      <c r="V137" s="1">
        <f t="shared" si="64"/>
        <v>1879863.8476174001</v>
      </c>
      <c r="W137" s="1">
        <f t="shared" si="65"/>
        <v>1973857.0399982701</v>
      </c>
      <c r="X137" s="1">
        <f t="shared" si="66"/>
        <v>2072549.8919981837</v>
      </c>
      <c r="Y137" s="1">
        <f t="shared" si="67"/>
        <v>2176177.386598093</v>
      </c>
      <c r="Z137" s="1">
        <f t="shared" si="67"/>
        <v>2176177.386598093</v>
      </c>
      <c r="AA137" s="1">
        <f t="shared" si="68"/>
        <v>2399235.5687243976</v>
      </c>
      <c r="AB137" s="1">
        <f t="shared" si="69"/>
        <v>2519197.3471606174</v>
      </c>
      <c r="AC137" s="1">
        <f t="shared" si="70"/>
        <v>2645157.2145186481</v>
      </c>
      <c r="AD137" s="1">
        <f t="shared" si="71"/>
        <v>2777415.0752445809</v>
      </c>
      <c r="AE137" s="1">
        <f t="shared" si="72"/>
        <v>2916285.8290068102</v>
      </c>
      <c r="AF137" s="1">
        <f t="shared" ref="AF137:AF200" si="73">$AF$100</f>
        <v>3062100.120457151</v>
      </c>
      <c r="AG137" s="1">
        <f>$AG$100</f>
        <v>3215205.1264800085</v>
      </c>
      <c r="AH137" s="1">
        <f>(AI$79/$C$65)+AH$100</f>
        <v>524948470.57219821</v>
      </c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</row>
    <row r="138" spans="2:102" x14ac:dyDescent="0.2">
      <c r="B138" s="14">
        <v>32</v>
      </c>
      <c r="C138" s="1">
        <f t="shared" si="45"/>
        <v>-7500000</v>
      </c>
      <c r="D138" s="1">
        <f t="shared" si="46"/>
        <v>781122.25702368817</v>
      </c>
      <c r="E138" s="1">
        <f t="shared" si="47"/>
        <v>820178.36987487262</v>
      </c>
      <c r="F138" s="1">
        <f t="shared" si="48"/>
        <v>861187.28836861625</v>
      </c>
      <c r="G138" s="1">
        <f t="shared" si="49"/>
        <v>904246.65278704709</v>
      </c>
      <c r="H138" s="1">
        <f t="shared" si="50"/>
        <v>949458.98542639951</v>
      </c>
      <c r="I138" s="1">
        <f t="shared" si="51"/>
        <v>996931.93469771952</v>
      </c>
      <c r="J138" s="1">
        <f t="shared" si="52"/>
        <v>1046778.5314326056</v>
      </c>
      <c r="K138" s="1">
        <f t="shared" si="53"/>
        <v>1099117.458004236</v>
      </c>
      <c r="L138" s="1">
        <f t="shared" si="54"/>
        <v>1154073.3309044479</v>
      </c>
      <c r="M138" s="1">
        <f t="shared" si="55"/>
        <v>1211776.9974496705</v>
      </c>
      <c r="N138" s="1">
        <f t="shared" si="56"/>
        <v>1272365.8473221541</v>
      </c>
      <c r="O138" s="1">
        <f t="shared" si="57"/>
        <v>1335984.1396882618</v>
      </c>
      <c r="P138" s="1">
        <f t="shared" si="58"/>
        <v>1402783.3466726749</v>
      </c>
      <c r="Q138" s="1">
        <f t="shared" si="59"/>
        <v>1472922.5140063087</v>
      </c>
      <c r="R138" s="1">
        <f t="shared" si="60"/>
        <v>1546568.6397066242</v>
      </c>
      <c r="S138" s="1">
        <f t="shared" si="61"/>
        <v>1623897.0716919554</v>
      </c>
      <c r="T138" s="1">
        <f t="shared" si="62"/>
        <v>1705091.9252765533</v>
      </c>
      <c r="U138" s="1">
        <f t="shared" si="63"/>
        <v>1790346.521540381</v>
      </c>
      <c r="V138" s="1">
        <f t="shared" si="64"/>
        <v>1879863.8476174001</v>
      </c>
      <c r="W138" s="1">
        <f t="shared" si="65"/>
        <v>1973857.0399982701</v>
      </c>
      <c r="X138" s="1">
        <f t="shared" si="66"/>
        <v>2072549.8919981837</v>
      </c>
      <c r="Y138" s="1">
        <f t="shared" si="67"/>
        <v>2176177.386598093</v>
      </c>
      <c r="Z138" s="1">
        <f t="shared" si="67"/>
        <v>2176177.386598093</v>
      </c>
      <c r="AA138" s="1">
        <f t="shared" si="68"/>
        <v>2399235.5687243976</v>
      </c>
      <c r="AB138" s="1">
        <f t="shared" si="69"/>
        <v>2519197.3471606174</v>
      </c>
      <c r="AC138" s="1">
        <f t="shared" si="70"/>
        <v>2645157.2145186481</v>
      </c>
      <c r="AD138" s="1">
        <f t="shared" si="71"/>
        <v>2777415.0752445809</v>
      </c>
      <c r="AE138" s="1">
        <f t="shared" si="72"/>
        <v>2916285.8290068102</v>
      </c>
      <c r="AF138" s="1">
        <f t="shared" si="73"/>
        <v>3062100.120457151</v>
      </c>
      <c r="AG138" s="1">
        <f t="shared" ref="AG138:AG201" si="74">$AG$100</f>
        <v>3215205.1264800085</v>
      </c>
      <c r="AH138" s="1">
        <f>$AH$100</f>
        <v>3375965.3828040091</v>
      </c>
      <c r="AI138" s="1">
        <f>(AJ$79/$C$65)+AI$100</f>
        <v>567906498.35207319</v>
      </c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</row>
    <row r="139" spans="2:102" x14ac:dyDescent="0.2">
      <c r="B139" s="14">
        <v>33</v>
      </c>
      <c r="C139" s="1">
        <f t="shared" si="45"/>
        <v>-7500000</v>
      </c>
      <c r="D139" s="1">
        <f t="shared" si="46"/>
        <v>781122.25702368817</v>
      </c>
      <c r="E139" s="1">
        <f t="shared" si="47"/>
        <v>820178.36987487262</v>
      </c>
      <c r="F139" s="1">
        <f t="shared" si="48"/>
        <v>861187.28836861625</v>
      </c>
      <c r="G139" s="1">
        <f t="shared" si="49"/>
        <v>904246.65278704709</v>
      </c>
      <c r="H139" s="1">
        <f t="shared" si="50"/>
        <v>949458.98542639951</v>
      </c>
      <c r="I139" s="1">
        <f t="shared" si="51"/>
        <v>996931.93469771952</v>
      </c>
      <c r="J139" s="1">
        <f t="shared" si="52"/>
        <v>1046778.5314326056</v>
      </c>
      <c r="K139" s="1">
        <f t="shared" si="53"/>
        <v>1099117.458004236</v>
      </c>
      <c r="L139" s="1">
        <f t="shared" si="54"/>
        <v>1154073.3309044479</v>
      </c>
      <c r="M139" s="1">
        <f t="shared" si="55"/>
        <v>1211776.9974496705</v>
      </c>
      <c r="N139" s="1">
        <f t="shared" si="56"/>
        <v>1272365.8473221541</v>
      </c>
      <c r="O139" s="1">
        <f t="shared" si="57"/>
        <v>1335984.1396882618</v>
      </c>
      <c r="P139" s="1">
        <f t="shared" si="58"/>
        <v>1402783.3466726749</v>
      </c>
      <c r="Q139" s="1">
        <f t="shared" si="59"/>
        <v>1472922.5140063087</v>
      </c>
      <c r="R139" s="1">
        <f t="shared" si="60"/>
        <v>1546568.6397066242</v>
      </c>
      <c r="S139" s="1">
        <f t="shared" si="61"/>
        <v>1623897.0716919554</v>
      </c>
      <c r="T139" s="1">
        <f t="shared" si="62"/>
        <v>1705091.9252765533</v>
      </c>
      <c r="U139" s="1">
        <f t="shared" si="63"/>
        <v>1790346.521540381</v>
      </c>
      <c r="V139" s="1">
        <f t="shared" si="64"/>
        <v>1879863.8476174001</v>
      </c>
      <c r="W139" s="1">
        <f t="shared" si="65"/>
        <v>1973857.0399982701</v>
      </c>
      <c r="X139" s="1">
        <f t="shared" si="66"/>
        <v>2072549.8919981837</v>
      </c>
      <c r="Y139" s="1">
        <f t="shared" si="67"/>
        <v>2176177.386598093</v>
      </c>
      <c r="Z139" s="1">
        <f t="shared" si="67"/>
        <v>2176177.386598093</v>
      </c>
      <c r="AA139" s="1">
        <f t="shared" si="68"/>
        <v>2399235.5687243976</v>
      </c>
      <c r="AB139" s="1">
        <f t="shared" si="69"/>
        <v>2519197.3471606174</v>
      </c>
      <c r="AC139" s="1">
        <f t="shared" si="70"/>
        <v>2645157.2145186481</v>
      </c>
      <c r="AD139" s="1">
        <f t="shared" si="71"/>
        <v>2777415.0752445809</v>
      </c>
      <c r="AE139" s="1">
        <f t="shared" si="72"/>
        <v>2916285.8290068102</v>
      </c>
      <c r="AF139" s="1">
        <f t="shared" si="73"/>
        <v>3062100.120457151</v>
      </c>
      <c r="AG139" s="1">
        <f t="shared" si="74"/>
        <v>3215205.1264800085</v>
      </c>
      <c r="AH139" s="1">
        <f t="shared" ref="AH139:AH202" si="75">$AH$100</f>
        <v>3375965.3828040091</v>
      </c>
      <c r="AI139" s="1">
        <f>$AI$100</f>
        <v>3544763.6519442098</v>
      </c>
      <c r="AJ139" s="1">
        <f>(AK$79/$C$65)+AJ$100</f>
        <v>614349275.86104333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</row>
    <row r="140" spans="2:102" x14ac:dyDescent="0.2">
      <c r="B140" s="14">
        <v>34</v>
      </c>
      <c r="C140" s="1">
        <f t="shared" si="45"/>
        <v>-7500000</v>
      </c>
      <c r="D140" s="1">
        <f t="shared" si="46"/>
        <v>781122.25702368817</v>
      </c>
      <c r="E140" s="1">
        <f t="shared" si="47"/>
        <v>820178.36987487262</v>
      </c>
      <c r="F140" s="1">
        <f t="shared" si="48"/>
        <v>861187.28836861625</v>
      </c>
      <c r="G140" s="1">
        <f t="shared" si="49"/>
        <v>904246.65278704709</v>
      </c>
      <c r="H140" s="1">
        <f t="shared" si="50"/>
        <v>949458.98542639951</v>
      </c>
      <c r="I140" s="1">
        <f t="shared" si="51"/>
        <v>996931.93469771952</v>
      </c>
      <c r="J140" s="1">
        <f t="shared" si="52"/>
        <v>1046778.5314326056</v>
      </c>
      <c r="K140" s="1">
        <f t="shared" si="53"/>
        <v>1099117.458004236</v>
      </c>
      <c r="L140" s="1">
        <f t="shared" si="54"/>
        <v>1154073.3309044479</v>
      </c>
      <c r="M140" s="1">
        <f t="shared" si="55"/>
        <v>1211776.9974496705</v>
      </c>
      <c r="N140" s="1">
        <f t="shared" si="56"/>
        <v>1272365.8473221541</v>
      </c>
      <c r="O140" s="1">
        <f t="shared" si="57"/>
        <v>1335984.1396882618</v>
      </c>
      <c r="P140" s="1">
        <f t="shared" si="58"/>
        <v>1402783.3466726749</v>
      </c>
      <c r="Q140" s="1">
        <f t="shared" si="59"/>
        <v>1472922.5140063087</v>
      </c>
      <c r="R140" s="1">
        <f t="shared" si="60"/>
        <v>1546568.6397066242</v>
      </c>
      <c r="S140" s="1">
        <f t="shared" si="61"/>
        <v>1623897.0716919554</v>
      </c>
      <c r="T140" s="1">
        <f t="shared" si="62"/>
        <v>1705091.9252765533</v>
      </c>
      <c r="U140" s="1">
        <f t="shared" si="63"/>
        <v>1790346.521540381</v>
      </c>
      <c r="V140" s="1">
        <f t="shared" si="64"/>
        <v>1879863.8476174001</v>
      </c>
      <c r="W140" s="1">
        <f t="shared" si="65"/>
        <v>1973857.0399982701</v>
      </c>
      <c r="X140" s="1">
        <f t="shared" si="66"/>
        <v>2072549.8919981837</v>
      </c>
      <c r="Y140" s="1">
        <f t="shared" si="67"/>
        <v>2176177.386598093</v>
      </c>
      <c r="Z140" s="1">
        <f t="shared" si="67"/>
        <v>2176177.386598093</v>
      </c>
      <c r="AA140" s="1">
        <f t="shared" si="68"/>
        <v>2399235.5687243976</v>
      </c>
      <c r="AB140" s="1">
        <f t="shared" si="69"/>
        <v>2519197.3471606174</v>
      </c>
      <c r="AC140" s="1">
        <f t="shared" si="70"/>
        <v>2645157.2145186481</v>
      </c>
      <c r="AD140" s="1">
        <f t="shared" si="71"/>
        <v>2777415.0752445809</v>
      </c>
      <c r="AE140" s="1">
        <f t="shared" si="72"/>
        <v>2916285.8290068102</v>
      </c>
      <c r="AF140" s="1">
        <f t="shared" si="73"/>
        <v>3062100.120457151</v>
      </c>
      <c r="AG140" s="1">
        <f t="shared" si="74"/>
        <v>3215205.1264800085</v>
      </c>
      <c r="AH140" s="1">
        <f t="shared" si="75"/>
        <v>3375965.3828040091</v>
      </c>
      <c r="AI140" s="1">
        <f t="shared" ref="AI140:AI203" si="76">$AI$100</f>
        <v>3544763.6519442098</v>
      </c>
      <c r="AJ140" s="1">
        <f>$AJ$100</f>
        <v>3722001.8345414205</v>
      </c>
      <c r="AK140" s="1">
        <f>(AL$79/$C$65)+AK$100</f>
        <v>645342771.47199011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</row>
    <row r="141" spans="2:102" x14ac:dyDescent="0.2">
      <c r="B141" s="14">
        <v>35</v>
      </c>
      <c r="C141" s="1">
        <f t="shared" si="45"/>
        <v>-7500000</v>
      </c>
      <c r="D141" s="1">
        <f t="shared" si="46"/>
        <v>781122.25702368817</v>
      </c>
      <c r="E141" s="1">
        <f t="shared" si="47"/>
        <v>820178.36987487262</v>
      </c>
      <c r="F141" s="1">
        <f t="shared" si="48"/>
        <v>861187.28836861625</v>
      </c>
      <c r="G141" s="1">
        <f t="shared" si="49"/>
        <v>904246.65278704709</v>
      </c>
      <c r="H141" s="1">
        <f t="shared" si="50"/>
        <v>949458.98542639951</v>
      </c>
      <c r="I141" s="1">
        <f t="shared" si="51"/>
        <v>996931.93469771952</v>
      </c>
      <c r="J141" s="1">
        <f t="shared" si="52"/>
        <v>1046778.5314326056</v>
      </c>
      <c r="K141" s="1">
        <f t="shared" si="53"/>
        <v>1099117.458004236</v>
      </c>
      <c r="L141" s="1">
        <f t="shared" si="54"/>
        <v>1154073.3309044479</v>
      </c>
      <c r="M141" s="1">
        <f t="shared" si="55"/>
        <v>1211776.9974496705</v>
      </c>
      <c r="N141" s="1">
        <f t="shared" si="56"/>
        <v>1272365.8473221541</v>
      </c>
      <c r="O141" s="1">
        <f t="shared" si="57"/>
        <v>1335984.1396882618</v>
      </c>
      <c r="P141" s="1">
        <f t="shared" si="58"/>
        <v>1402783.3466726749</v>
      </c>
      <c r="Q141" s="1">
        <f t="shared" si="59"/>
        <v>1472922.5140063087</v>
      </c>
      <c r="R141" s="1">
        <f t="shared" si="60"/>
        <v>1546568.6397066242</v>
      </c>
      <c r="S141" s="1">
        <f t="shared" si="61"/>
        <v>1623897.0716919554</v>
      </c>
      <c r="T141" s="1">
        <f t="shared" si="62"/>
        <v>1705091.9252765533</v>
      </c>
      <c r="U141" s="1">
        <f t="shared" si="63"/>
        <v>1790346.521540381</v>
      </c>
      <c r="V141" s="1">
        <f t="shared" si="64"/>
        <v>1879863.8476174001</v>
      </c>
      <c r="W141" s="1">
        <f t="shared" si="65"/>
        <v>1973857.0399982701</v>
      </c>
      <c r="X141" s="1">
        <f t="shared" si="66"/>
        <v>2072549.8919981837</v>
      </c>
      <c r="Y141" s="1">
        <f t="shared" si="67"/>
        <v>2176177.386598093</v>
      </c>
      <c r="Z141" s="1">
        <f t="shared" si="67"/>
        <v>2176177.386598093</v>
      </c>
      <c r="AA141" s="1">
        <f t="shared" si="68"/>
        <v>2399235.5687243976</v>
      </c>
      <c r="AB141" s="1">
        <f t="shared" si="69"/>
        <v>2519197.3471606174</v>
      </c>
      <c r="AC141" s="1">
        <f t="shared" si="70"/>
        <v>2645157.2145186481</v>
      </c>
      <c r="AD141" s="1">
        <f t="shared" si="71"/>
        <v>2777415.0752445809</v>
      </c>
      <c r="AE141" s="1">
        <f t="shared" si="72"/>
        <v>2916285.8290068102</v>
      </c>
      <c r="AF141" s="1">
        <f t="shared" si="73"/>
        <v>3062100.120457151</v>
      </c>
      <c r="AG141" s="1">
        <f t="shared" si="74"/>
        <v>3215205.1264800085</v>
      </c>
      <c r="AH141" s="1">
        <f t="shared" si="75"/>
        <v>3375965.3828040091</v>
      </c>
      <c r="AI141" s="1">
        <f t="shared" si="76"/>
        <v>3544763.6519442098</v>
      </c>
      <c r="AJ141" s="1">
        <f t="shared" ref="AJ141:AJ204" si="77">$AJ$100</f>
        <v>3722001.8345414205</v>
      </c>
      <c r="AK141" s="1">
        <f>$AK$100</f>
        <v>3908101.9262684914</v>
      </c>
      <c r="AL141" s="1">
        <f>(AM$79/$C$65)+AL$100</f>
        <v>718836436.57797933</v>
      </c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</row>
    <row r="142" spans="2:102" x14ac:dyDescent="0.2">
      <c r="B142" s="14">
        <v>36</v>
      </c>
      <c r="C142" s="1">
        <f t="shared" si="45"/>
        <v>-7500000</v>
      </c>
      <c r="D142" s="1">
        <f t="shared" si="46"/>
        <v>781122.25702368817</v>
      </c>
      <c r="E142" s="1">
        <f t="shared" si="47"/>
        <v>820178.36987487262</v>
      </c>
      <c r="F142" s="1">
        <f t="shared" si="48"/>
        <v>861187.28836861625</v>
      </c>
      <c r="G142" s="1">
        <f t="shared" si="49"/>
        <v>904246.65278704709</v>
      </c>
      <c r="H142" s="1">
        <f t="shared" si="50"/>
        <v>949458.98542639951</v>
      </c>
      <c r="I142" s="1">
        <f t="shared" si="51"/>
        <v>996931.93469771952</v>
      </c>
      <c r="J142" s="1">
        <f t="shared" si="52"/>
        <v>1046778.5314326056</v>
      </c>
      <c r="K142" s="1">
        <f t="shared" si="53"/>
        <v>1099117.458004236</v>
      </c>
      <c r="L142" s="1">
        <f t="shared" si="54"/>
        <v>1154073.3309044479</v>
      </c>
      <c r="M142" s="1">
        <f t="shared" si="55"/>
        <v>1211776.9974496705</v>
      </c>
      <c r="N142" s="1">
        <f t="shared" si="56"/>
        <v>1272365.8473221541</v>
      </c>
      <c r="O142" s="1">
        <f t="shared" si="57"/>
        <v>1335984.1396882618</v>
      </c>
      <c r="P142" s="1">
        <f t="shared" si="58"/>
        <v>1402783.3466726749</v>
      </c>
      <c r="Q142" s="1">
        <f t="shared" si="59"/>
        <v>1472922.5140063087</v>
      </c>
      <c r="R142" s="1">
        <f t="shared" si="60"/>
        <v>1546568.6397066242</v>
      </c>
      <c r="S142" s="1">
        <f t="shared" si="61"/>
        <v>1623897.0716919554</v>
      </c>
      <c r="T142" s="1">
        <f t="shared" si="62"/>
        <v>1705091.9252765533</v>
      </c>
      <c r="U142" s="1">
        <f t="shared" si="63"/>
        <v>1790346.521540381</v>
      </c>
      <c r="V142" s="1">
        <f t="shared" si="64"/>
        <v>1879863.8476174001</v>
      </c>
      <c r="W142" s="1">
        <f t="shared" si="65"/>
        <v>1973857.0399982701</v>
      </c>
      <c r="X142" s="1">
        <f t="shared" si="66"/>
        <v>2072549.8919981837</v>
      </c>
      <c r="Y142" s="1">
        <f t="shared" si="67"/>
        <v>2176177.386598093</v>
      </c>
      <c r="Z142" s="1">
        <f t="shared" si="67"/>
        <v>2176177.386598093</v>
      </c>
      <c r="AA142" s="1">
        <f t="shared" si="68"/>
        <v>2399235.5687243976</v>
      </c>
      <c r="AB142" s="1">
        <f t="shared" si="69"/>
        <v>2519197.3471606174</v>
      </c>
      <c r="AC142" s="1">
        <f t="shared" si="70"/>
        <v>2645157.2145186481</v>
      </c>
      <c r="AD142" s="1">
        <f t="shared" si="71"/>
        <v>2777415.0752445809</v>
      </c>
      <c r="AE142" s="1">
        <f t="shared" si="72"/>
        <v>2916285.8290068102</v>
      </c>
      <c r="AF142" s="1">
        <f t="shared" si="73"/>
        <v>3062100.120457151</v>
      </c>
      <c r="AG142" s="1">
        <f t="shared" si="74"/>
        <v>3215205.1264800085</v>
      </c>
      <c r="AH142" s="1">
        <f t="shared" si="75"/>
        <v>3375965.3828040091</v>
      </c>
      <c r="AI142" s="1">
        <f t="shared" si="76"/>
        <v>3544763.6519442098</v>
      </c>
      <c r="AJ142" s="1">
        <f t="shared" si="77"/>
        <v>3722001.8345414205</v>
      </c>
      <c r="AK142" s="1">
        <f t="shared" ref="AK142:AK205" si="78">$AK$100</f>
        <v>3908101.9262684914</v>
      </c>
      <c r="AL142" s="1">
        <f>$AL$100</f>
        <v>4103507.0225819163</v>
      </c>
      <c r="AM142" s="1">
        <f>(AN$79/$C$65)+AM$100</f>
        <v>777512851.00565362</v>
      </c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</row>
    <row r="143" spans="2:102" x14ac:dyDescent="0.2">
      <c r="B143" s="14">
        <v>37</v>
      </c>
      <c r="C143" s="1">
        <f t="shared" si="45"/>
        <v>-7500000</v>
      </c>
      <c r="D143" s="1">
        <f t="shared" si="46"/>
        <v>781122.25702368817</v>
      </c>
      <c r="E143" s="1">
        <f t="shared" si="47"/>
        <v>820178.36987487262</v>
      </c>
      <c r="F143" s="1">
        <f t="shared" si="48"/>
        <v>861187.28836861625</v>
      </c>
      <c r="G143" s="1">
        <f t="shared" si="49"/>
        <v>904246.65278704709</v>
      </c>
      <c r="H143" s="1">
        <f t="shared" si="50"/>
        <v>949458.98542639951</v>
      </c>
      <c r="I143" s="1">
        <f t="shared" si="51"/>
        <v>996931.93469771952</v>
      </c>
      <c r="J143" s="1">
        <f t="shared" si="52"/>
        <v>1046778.5314326056</v>
      </c>
      <c r="K143" s="1">
        <f t="shared" si="53"/>
        <v>1099117.458004236</v>
      </c>
      <c r="L143" s="1">
        <f t="shared" si="54"/>
        <v>1154073.3309044479</v>
      </c>
      <c r="M143" s="1">
        <f t="shared" si="55"/>
        <v>1211776.9974496705</v>
      </c>
      <c r="N143" s="1">
        <f t="shared" si="56"/>
        <v>1272365.8473221541</v>
      </c>
      <c r="O143" s="1">
        <f t="shared" si="57"/>
        <v>1335984.1396882618</v>
      </c>
      <c r="P143" s="1">
        <f t="shared" si="58"/>
        <v>1402783.3466726749</v>
      </c>
      <c r="Q143" s="1">
        <f t="shared" si="59"/>
        <v>1472922.5140063087</v>
      </c>
      <c r="R143" s="1">
        <f t="shared" si="60"/>
        <v>1546568.6397066242</v>
      </c>
      <c r="S143" s="1">
        <f t="shared" si="61"/>
        <v>1623897.0716919554</v>
      </c>
      <c r="T143" s="1">
        <f t="shared" si="62"/>
        <v>1705091.9252765533</v>
      </c>
      <c r="U143" s="1">
        <f t="shared" si="63"/>
        <v>1790346.521540381</v>
      </c>
      <c r="V143" s="1">
        <f t="shared" si="64"/>
        <v>1879863.8476174001</v>
      </c>
      <c r="W143" s="1">
        <f t="shared" si="65"/>
        <v>1973857.0399982701</v>
      </c>
      <c r="X143" s="1">
        <f t="shared" si="66"/>
        <v>2072549.8919981837</v>
      </c>
      <c r="Y143" s="1">
        <f t="shared" si="67"/>
        <v>2176177.386598093</v>
      </c>
      <c r="Z143" s="1">
        <f t="shared" si="67"/>
        <v>2176177.386598093</v>
      </c>
      <c r="AA143" s="1">
        <f t="shared" si="68"/>
        <v>2399235.5687243976</v>
      </c>
      <c r="AB143" s="1">
        <f t="shared" si="69"/>
        <v>2519197.3471606174</v>
      </c>
      <c r="AC143" s="1">
        <f t="shared" si="70"/>
        <v>2645157.2145186481</v>
      </c>
      <c r="AD143" s="1">
        <f t="shared" si="71"/>
        <v>2777415.0752445809</v>
      </c>
      <c r="AE143" s="1">
        <f t="shared" si="72"/>
        <v>2916285.8290068102</v>
      </c>
      <c r="AF143" s="1">
        <f t="shared" si="73"/>
        <v>3062100.120457151</v>
      </c>
      <c r="AG143" s="1">
        <f t="shared" si="74"/>
        <v>3215205.1264800085</v>
      </c>
      <c r="AH143" s="1">
        <f t="shared" si="75"/>
        <v>3375965.3828040091</v>
      </c>
      <c r="AI143" s="1">
        <f t="shared" si="76"/>
        <v>3544763.6519442098</v>
      </c>
      <c r="AJ143" s="1">
        <f t="shared" si="77"/>
        <v>3722001.8345414205</v>
      </c>
      <c r="AK143" s="1">
        <f t="shared" si="78"/>
        <v>3908101.9262684914</v>
      </c>
      <c r="AL143" s="1">
        <f t="shared" ref="AL143:AL205" si="79">$AL$100</f>
        <v>4103507.0225819163</v>
      </c>
      <c r="AM143" s="1">
        <f>$AM$100</f>
        <v>4308682.3737110123</v>
      </c>
      <c r="AN143" s="1">
        <f>(AO$79/$C$65)+AN$100</f>
        <v>840941853.56261384</v>
      </c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</row>
    <row r="144" spans="2:102" x14ac:dyDescent="0.2">
      <c r="B144" s="14">
        <v>38</v>
      </c>
      <c r="C144" s="1">
        <f t="shared" si="45"/>
        <v>-7500000</v>
      </c>
      <c r="D144" s="1">
        <f t="shared" si="46"/>
        <v>781122.25702368817</v>
      </c>
      <c r="E144" s="1">
        <f t="shared" si="47"/>
        <v>820178.36987487262</v>
      </c>
      <c r="F144" s="1">
        <f t="shared" si="48"/>
        <v>861187.28836861625</v>
      </c>
      <c r="G144" s="1">
        <f t="shared" si="49"/>
        <v>904246.65278704709</v>
      </c>
      <c r="H144" s="1">
        <f t="shared" si="50"/>
        <v>949458.98542639951</v>
      </c>
      <c r="I144" s="1">
        <f t="shared" si="51"/>
        <v>996931.93469771952</v>
      </c>
      <c r="J144" s="1">
        <f t="shared" si="52"/>
        <v>1046778.5314326056</v>
      </c>
      <c r="K144" s="1">
        <f t="shared" si="53"/>
        <v>1099117.458004236</v>
      </c>
      <c r="L144" s="1">
        <f t="shared" si="54"/>
        <v>1154073.3309044479</v>
      </c>
      <c r="M144" s="1">
        <f t="shared" si="55"/>
        <v>1211776.9974496705</v>
      </c>
      <c r="N144" s="1">
        <f t="shared" si="56"/>
        <v>1272365.8473221541</v>
      </c>
      <c r="O144" s="1">
        <f t="shared" si="57"/>
        <v>1335984.1396882618</v>
      </c>
      <c r="P144" s="1">
        <f t="shared" si="58"/>
        <v>1402783.3466726749</v>
      </c>
      <c r="Q144" s="1">
        <f t="shared" si="59"/>
        <v>1472922.5140063087</v>
      </c>
      <c r="R144" s="1">
        <f t="shared" si="60"/>
        <v>1546568.6397066242</v>
      </c>
      <c r="S144" s="1">
        <f t="shared" si="61"/>
        <v>1623897.0716919554</v>
      </c>
      <c r="T144" s="1">
        <f t="shared" si="62"/>
        <v>1705091.9252765533</v>
      </c>
      <c r="U144" s="1">
        <f t="shared" si="63"/>
        <v>1790346.521540381</v>
      </c>
      <c r="V144" s="1">
        <f t="shared" si="64"/>
        <v>1879863.8476174001</v>
      </c>
      <c r="W144" s="1">
        <f t="shared" si="65"/>
        <v>1973857.0399982701</v>
      </c>
      <c r="X144" s="1">
        <f t="shared" si="66"/>
        <v>2072549.8919981837</v>
      </c>
      <c r="Y144" s="1">
        <f t="shared" si="67"/>
        <v>2176177.386598093</v>
      </c>
      <c r="Z144" s="1">
        <f t="shared" si="67"/>
        <v>2176177.386598093</v>
      </c>
      <c r="AA144" s="1">
        <f t="shared" si="68"/>
        <v>2399235.5687243976</v>
      </c>
      <c r="AB144" s="1">
        <f t="shared" si="69"/>
        <v>2519197.3471606174</v>
      </c>
      <c r="AC144" s="1">
        <f t="shared" si="70"/>
        <v>2645157.2145186481</v>
      </c>
      <c r="AD144" s="1">
        <f t="shared" si="71"/>
        <v>2777415.0752445809</v>
      </c>
      <c r="AE144" s="1">
        <f t="shared" si="72"/>
        <v>2916285.8290068102</v>
      </c>
      <c r="AF144" s="1">
        <f t="shared" si="73"/>
        <v>3062100.120457151</v>
      </c>
      <c r="AG144" s="1">
        <f t="shared" si="74"/>
        <v>3215205.1264800085</v>
      </c>
      <c r="AH144" s="1">
        <f t="shared" si="75"/>
        <v>3375965.3828040091</v>
      </c>
      <c r="AI144" s="1">
        <f t="shared" si="76"/>
        <v>3544763.6519442098</v>
      </c>
      <c r="AJ144" s="1">
        <f t="shared" si="77"/>
        <v>3722001.8345414205</v>
      </c>
      <c r="AK144" s="1">
        <f t="shared" si="78"/>
        <v>3908101.9262684914</v>
      </c>
      <c r="AL144" s="1">
        <f t="shared" si="79"/>
        <v>4103507.0225819163</v>
      </c>
      <c r="AM144" s="1">
        <f t="shared" ref="AM144:AM205" si="80">$AM$100</f>
        <v>4308682.3737110123</v>
      </c>
      <c r="AN144" s="1">
        <f>$AN$100</f>
        <v>4524116.4923965633</v>
      </c>
      <c r="AO144" s="1">
        <f>(AP$79/$C$65)+AO$100</f>
        <v>909506575.04795587</v>
      </c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</row>
    <row r="145" spans="2:102" x14ac:dyDescent="0.2">
      <c r="B145" s="14">
        <v>39</v>
      </c>
      <c r="C145" s="1">
        <f t="shared" si="45"/>
        <v>-7500000</v>
      </c>
      <c r="D145" s="1">
        <f t="shared" si="46"/>
        <v>781122.25702368817</v>
      </c>
      <c r="E145" s="1">
        <f t="shared" si="47"/>
        <v>820178.36987487262</v>
      </c>
      <c r="F145" s="1">
        <f t="shared" si="48"/>
        <v>861187.28836861625</v>
      </c>
      <c r="G145" s="1">
        <f t="shared" si="49"/>
        <v>904246.65278704709</v>
      </c>
      <c r="H145" s="1">
        <f t="shared" si="50"/>
        <v>949458.98542639951</v>
      </c>
      <c r="I145" s="1">
        <f t="shared" si="51"/>
        <v>996931.93469771952</v>
      </c>
      <c r="J145" s="1">
        <f t="shared" si="52"/>
        <v>1046778.5314326056</v>
      </c>
      <c r="K145" s="1">
        <f t="shared" si="53"/>
        <v>1099117.458004236</v>
      </c>
      <c r="L145" s="1">
        <f t="shared" si="54"/>
        <v>1154073.3309044479</v>
      </c>
      <c r="M145" s="1">
        <f t="shared" si="55"/>
        <v>1211776.9974496705</v>
      </c>
      <c r="N145" s="1">
        <f t="shared" si="56"/>
        <v>1272365.8473221541</v>
      </c>
      <c r="O145" s="1">
        <f t="shared" si="57"/>
        <v>1335984.1396882618</v>
      </c>
      <c r="P145" s="1">
        <f t="shared" si="58"/>
        <v>1402783.3466726749</v>
      </c>
      <c r="Q145" s="1">
        <f t="shared" si="59"/>
        <v>1472922.5140063087</v>
      </c>
      <c r="R145" s="1">
        <f t="shared" si="60"/>
        <v>1546568.6397066242</v>
      </c>
      <c r="S145" s="1">
        <f t="shared" si="61"/>
        <v>1623897.0716919554</v>
      </c>
      <c r="T145" s="1">
        <f t="shared" si="62"/>
        <v>1705091.9252765533</v>
      </c>
      <c r="U145" s="1">
        <f t="shared" si="63"/>
        <v>1790346.521540381</v>
      </c>
      <c r="V145" s="1">
        <f t="shared" si="64"/>
        <v>1879863.8476174001</v>
      </c>
      <c r="W145" s="1">
        <f t="shared" si="65"/>
        <v>1973857.0399982701</v>
      </c>
      <c r="X145" s="1">
        <f t="shared" si="66"/>
        <v>2072549.8919981837</v>
      </c>
      <c r="Y145" s="1">
        <f t="shared" si="67"/>
        <v>2176177.386598093</v>
      </c>
      <c r="Z145" s="1">
        <f t="shared" si="67"/>
        <v>2176177.386598093</v>
      </c>
      <c r="AA145" s="1">
        <f t="shared" si="68"/>
        <v>2399235.5687243976</v>
      </c>
      <c r="AB145" s="1">
        <f t="shared" si="69"/>
        <v>2519197.3471606174</v>
      </c>
      <c r="AC145" s="1">
        <f t="shared" si="70"/>
        <v>2645157.2145186481</v>
      </c>
      <c r="AD145" s="1">
        <f t="shared" si="71"/>
        <v>2777415.0752445809</v>
      </c>
      <c r="AE145" s="1">
        <f t="shared" si="72"/>
        <v>2916285.8290068102</v>
      </c>
      <c r="AF145" s="1">
        <f t="shared" si="73"/>
        <v>3062100.120457151</v>
      </c>
      <c r="AG145" s="1">
        <f t="shared" si="74"/>
        <v>3215205.1264800085</v>
      </c>
      <c r="AH145" s="1">
        <f t="shared" si="75"/>
        <v>3375965.3828040091</v>
      </c>
      <c r="AI145" s="1">
        <f t="shared" si="76"/>
        <v>3544763.6519442098</v>
      </c>
      <c r="AJ145" s="1">
        <f t="shared" si="77"/>
        <v>3722001.8345414205</v>
      </c>
      <c r="AK145" s="1">
        <f t="shared" si="78"/>
        <v>3908101.9262684914</v>
      </c>
      <c r="AL145" s="1">
        <f t="shared" si="79"/>
        <v>4103507.0225819163</v>
      </c>
      <c r="AM145" s="1">
        <f t="shared" si="80"/>
        <v>4308682.3737110123</v>
      </c>
      <c r="AN145" s="1">
        <f t="shared" ref="AN145:AN205" si="81">$AN$100</f>
        <v>4524116.4923965633</v>
      </c>
      <c r="AO145" s="1">
        <f>$AO$100</f>
        <v>4750322.317016392</v>
      </c>
      <c r="AP145" s="1">
        <f>(AQ$79/$C$65)+AP$100</f>
        <v>957906648.06932724</v>
      </c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</row>
    <row r="146" spans="2:102" x14ac:dyDescent="0.2">
      <c r="B146" s="14">
        <v>40</v>
      </c>
      <c r="C146" s="1">
        <f t="shared" si="45"/>
        <v>-7500000</v>
      </c>
      <c r="D146" s="1">
        <f t="shared" si="46"/>
        <v>781122.25702368817</v>
      </c>
      <c r="E146" s="1">
        <f t="shared" si="47"/>
        <v>820178.36987487262</v>
      </c>
      <c r="F146" s="1">
        <f t="shared" si="48"/>
        <v>861187.28836861625</v>
      </c>
      <c r="G146" s="1">
        <f t="shared" si="49"/>
        <v>904246.65278704709</v>
      </c>
      <c r="H146" s="1">
        <f t="shared" si="50"/>
        <v>949458.98542639951</v>
      </c>
      <c r="I146" s="1">
        <f t="shared" si="51"/>
        <v>996931.93469771952</v>
      </c>
      <c r="J146" s="1">
        <f t="shared" si="52"/>
        <v>1046778.5314326056</v>
      </c>
      <c r="K146" s="1">
        <f t="shared" si="53"/>
        <v>1099117.458004236</v>
      </c>
      <c r="L146" s="1">
        <f t="shared" si="54"/>
        <v>1154073.3309044479</v>
      </c>
      <c r="M146" s="1">
        <f t="shared" si="55"/>
        <v>1211776.9974496705</v>
      </c>
      <c r="N146" s="1">
        <f t="shared" si="56"/>
        <v>1272365.8473221541</v>
      </c>
      <c r="O146" s="1">
        <f t="shared" si="57"/>
        <v>1335984.1396882618</v>
      </c>
      <c r="P146" s="1">
        <f t="shared" si="58"/>
        <v>1402783.3466726749</v>
      </c>
      <c r="Q146" s="1">
        <f t="shared" si="59"/>
        <v>1472922.5140063087</v>
      </c>
      <c r="R146" s="1">
        <f t="shared" si="60"/>
        <v>1546568.6397066242</v>
      </c>
      <c r="S146" s="1">
        <f t="shared" si="61"/>
        <v>1623897.0716919554</v>
      </c>
      <c r="T146" s="1">
        <f t="shared" si="62"/>
        <v>1705091.9252765533</v>
      </c>
      <c r="U146" s="1">
        <f t="shared" si="63"/>
        <v>1790346.521540381</v>
      </c>
      <c r="V146" s="1">
        <f t="shared" si="64"/>
        <v>1879863.8476174001</v>
      </c>
      <c r="W146" s="1">
        <f t="shared" si="65"/>
        <v>1973857.0399982701</v>
      </c>
      <c r="X146" s="1">
        <f t="shared" si="66"/>
        <v>2072549.8919981837</v>
      </c>
      <c r="Y146" s="1">
        <f t="shared" si="67"/>
        <v>2176177.386598093</v>
      </c>
      <c r="Z146" s="1">
        <f t="shared" si="67"/>
        <v>2176177.386598093</v>
      </c>
      <c r="AA146" s="1">
        <f t="shared" si="68"/>
        <v>2399235.5687243976</v>
      </c>
      <c r="AB146" s="1">
        <f t="shared" si="69"/>
        <v>2519197.3471606174</v>
      </c>
      <c r="AC146" s="1">
        <f t="shared" si="70"/>
        <v>2645157.2145186481</v>
      </c>
      <c r="AD146" s="1">
        <f t="shared" si="71"/>
        <v>2777415.0752445809</v>
      </c>
      <c r="AE146" s="1">
        <f t="shared" si="72"/>
        <v>2916285.8290068102</v>
      </c>
      <c r="AF146" s="1">
        <f t="shared" si="73"/>
        <v>3062100.120457151</v>
      </c>
      <c r="AG146" s="1">
        <f t="shared" si="74"/>
        <v>3215205.1264800085</v>
      </c>
      <c r="AH146" s="1">
        <f t="shared" si="75"/>
        <v>3375965.3828040091</v>
      </c>
      <c r="AI146" s="1">
        <f t="shared" si="76"/>
        <v>3544763.6519442098</v>
      </c>
      <c r="AJ146" s="1">
        <f t="shared" si="77"/>
        <v>3722001.8345414205</v>
      </c>
      <c r="AK146" s="1">
        <f t="shared" si="78"/>
        <v>3908101.9262684914</v>
      </c>
      <c r="AL146" s="1">
        <f t="shared" si="79"/>
        <v>4103507.0225819163</v>
      </c>
      <c r="AM146" s="1">
        <f t="shared" si="80"/>
        <v>4308682.3737110123</v>
      </c>
      <c r="AN146" s="1">
        <f t="shared" si="81"/>
        <v>4524116.4923965633</v>
      </c>
      <c r="AO146" s="1">
        <f t="shared" ref="AO146:AO205" si="82">$AO$100</f>
        <v>4750322.317016392</v>
      </c>
      <c r="AP146" s="1">
        <f>$AP$100</f>
        <v>4987838.4328672122</v>
      </c>
      <c r="AQ146" s="1">
        <f>(AR$79/$C$65)+AQ$100</f>
        <v>1063732152.2984806</v>
      </c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</row>
    <row r="147" spans="2:102" x14ac:dyDescent="0.2">
      <c r="B147" s="14">
        <v>41</v>
      </c>
      <c r="C147" s="1">
        <f t="shared" si="45"/>
        <v>-7500000</v>
      </c>
      <c r="D147" s="1">
        <f t="shared" si="46"/>
        <v>781122.25702368817</v>
      </c>
      <c r="E147" s="1">
        <f t="shared" si="47"/>
        <v>820178.36987487262</v>
      </c>
      <c r="F147" s="1">
        <f t="shared" si="48"/>
        <v>861187.28836861625</v>
      </c>
      <c r="G147" s="1">
        <f t="shared" si="49"/>
        <v>904246.65278704709</v>
      </c>
      <c r="H147" s="1">
        <f t="shared" si="50"/>
        <v>949458.98542639951</v>
      </c>
      <c r="I147" s="1">
        <f t="shared" si="51"/>
        <v>996931.93469771952</v>
      </c>
      <c r="J147" s="1">
        <f t="shared" si="52"/>
        <v>1046778.5314326056</v>
      </c>
      <c r="K147" s="1">
        <f t="shared" si="53"/>
        <v>1099117.458004236</v>
      </c>
      <c r="L147" s="1">
        <f t="shared" si="54"/>
        <v>1154073.3309044479</v>
      </c>
      <c r="M147" s="1">
        <f t="shared" si="55"/>
        <v>1211776.9974496705</v>
      </c>
      <c r="N147" s="1">
        <f t="shared" si="56"/>
        <v>1272365.8473221541</v>
      </c>
      <c r="O147" s="1">
        <f t="shared" si="57"/>
        <v>1335984.1396882618</v>
      </c>
      <c r="P147" s="1">
        <f t="shared" si="58"/>
        <v>1402783.3466726749</v>
      </c>
      <c r="Q147" s="1">
        <f t="shared" si="59"/>
        <v>1472922.5140063087</v>
      </c>
      <c r="R147" s="1">
        <f t="shared" si="60"/>
        <v>1546568.6397066242</v>
      </c>
      <c r="S147" s="1">
        <f t="shared" si="61"/>
        <v>1623897.0716919554</v>
      </c>
      <c r="T147" s="1">
        <f t="shared" si="62"/>
        <v>1705091.9252765533</v>
      </c>
      <c r="U147" s="1">
        <f t="shared" si="63"/>
        <v>1790346.521540381</v>
      </c>
      <c r="V147" s="1">
        <f t="shared" si="64"/>
        <v>1879863.8476174001</v>
      </c>
      <c r="W147" s="1">
        <f t="shared" si="65"/>
        <v>1973857.0399982701</v>
      </c>
      <c r="X147" s="1">
        <f t="shared" si="66"/>
        <v>2072549.8919981837</v>
      </c>
      <c r="Y147" s="1">
        <f t="shared" si="67"/>
        <v>2176177.386598093</v>
      </c>
      <c r="Z147" s="1">
        <f t="shared" si="67"/>
        <v>2176177.386598093</v>
      </c>
      <c r="AA147" s="1">
        <f t="shared" si="68"/>
        <v>2399235.5687243976</v>
      </c>
      <c r="AB147" s="1">
        <f t="shared" si="69"/>
        <v>2519197.3471606174</v>
      </c>
      <c r="AC147" s="1">
        <f t="shared" si="70"/>
        <v>2645157.2145186481</v>
      </c>
      <c r="AD147" s="1">
        <f t="shared" si="71"/>
        <v>2777415.0752445809</v>
      </c>
      <c r="AE147" s="1">
        <f t="shared" si="72"/>
        <v>2916285.8290068102</v>
      </c>
      <c r="AF147" s="1">
        <f t="shared" si="73"/>
        <v>3062100.120457151</v>
      </c>
      <c r="AG147" s="1">
        <f t="shared" si="74"/>
        <v>3215205.1264800085</v>
      </c>
      <c r="AH147" s="1">
        <f t="shared" si="75"/>
        <v>3375965.3828040091</v>
      </c>
      <c r="AI147" s="1">
        <f t="shared" si="76"/>
        <v>3544763.6519442098</v>
      </c>
      <c r="AJ147" s="1">
        <f t="shared" si="77"/>
        <v>3722001.8345414205</v>
      </c>
      <c r="AK147" s="1">
        <f t="shared" si="78"/>
        <v>3908101.9262684914</v>
      </c>
      <c r="AL147" s="1">
        <f t="shared" si="79"/>
        <v>4103507.0225819163</v>
      </c>
      <c r="AM147" s="1">
        <f t="shared" si="80"/>
        <v>4308682.3737110123</v>
      </c>
      <c r="AN147" s="1">
        <f t="shared" si="81"/>
        <v>4524116.4923965633</v>
      </c>
      <c r="AO147" s="1">
        <f t="shared" si="82"/>
        <v>4750322.317016392</v>
      </c>
      <c r="AP147" s="1">
        <f t="shared" ref="AP147:AP205" si="83">$AP$100</f>
        <v>4987838.4328672122</v>
      </c>
      <c r="AQ147" s="1">
        <f>$AQ$100</f>
        <v>5237230.3545105727</v>
      </c>
      <c r="AR147" s="1">
        <f>(AS$79/$C$65)+AR$100</f>
        <v>1150323335.1333945</v>
      </c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</row>
    <row r="148" spans="2:102" x14ac:dyDescent="0.2">
      <c r="B148" s="14">
        <v>42</v>
      </c>
      <c r="C148" s="1">
        <f t="shared" si="45"/>
        <v>-7500000</v>
      </c>
      <c r="D148" s="1">
        <f t="shared" si="46"/>
        <v>781122.25702368817</v>
      </c>
      <c r="E148" s="1">
        <f t="shared" si="47"/>
        <v>820178.36987487262</v>
      </c>
      <c r="F148" s="1">
        <f t="shared" si="48"/>
        <v>861187.28836861625</v>
      </c>
      <c r="G148" s="1">
        <f t="shared" si="49"/>
        <v>904246.65278704709</v>
      </c>
      <c r="H148" s="1">
        <f t="shared" si="50"/>
        <v>949458.98542639951</v>
      </c>
      <c r="I148" s="1">
        <f t="shared" si="51"/>
        <v>996931.93469771952</v>
      </c>
      <c r="J148" s="1">
        <f t="shared" si="52"/>
        <v>1046778.5314326056</v>
      </c>
      <c r="K148" s="1">
        <f t="shared" si="53"/>
        <v>1099117.458004236</v>
      </c>
      <c r="L148" s="1">
        <f t="shared" si="54"/>
        <v>1154073.3309044479</v>
      </c>
      <c r="M148" s="1">
        <f t="shared" si="55"/>
        <v>1211776.9974496705</v>
      </c>
      <c r="N148" s="1">
        <f t="shared" si="56"/>
        <v>1272365.8473221541</v>
      </c>
      <c r="O148" s="1">
        <f t="shared" si="57"/>
        <v>1335984.1396882618</v>
      </c>
      <c r="P148" s="1">
        <f t="shared" si="58"/>
        <v>1402783.3466726749</v>
      </c>
      <c r="Q148" s="1">
        <f t="shared" si="59"/>
        <v>1472922.5140063087</v>
      </c>
      <c r="R148" s="1">
        <f t="shared" si="60"/>
        <v>1546568.6397066242</v>
      </c>
      <c r="S148" s="1">
        <f t="shared" si="61"/>
        <v>1623897.0716919554</v>
      </c>
      <c r="T148" s="1">
        <f t="shared" si="62"/>
        <v>1705091.9252765533</v>
      </c>
      <c r="U148" s="1">
        <f t="shared" si="63"/>
        <v>1790346.521540381</v>
      </c>
      <c r="V148" s="1">
        <f t="shared" si="64"/>
        <v>1879863.8476174001</v>
      </c>
      <c r="W148" s="1">
        <f t="shared" si="65"/>
        <v>1973857.0399982701</v>
      </c>
      <c r="X148" s="1">
        <f t="shared" si="66"/>
        <v>2072549.8919981837</v>
      </c>
      <c r="Y148" s="1">
        <f t="shared" si="67"/>
        <v>2176177.386598093</v>
      </c>
      <c r="Z148" s="1">
        <f t="shared" si="67"/>
        <v>2176177.386598093</v>
      </c>
      <c r="AA148" s="1">
        <f t="shared" si="68"/>
        <v>2399235.5687243976</v>
      </c>
      <c r="AB148" s="1">
        <f t="shared" si="69"/>
        <v>2519197.3471606174</v>
      </c>
      <c r="AC148" s="1">
        <f t="shared" si="70"/>
        <v>2645157.2145186481</v>
      </c>
      <c r="AD148" s="1">
        <f t="shared" si="71"/>
        <v>2777415.0752445809</v>
      </c>
      <c r="AE148" s="1">
        <f t="shared" si="72"/>
        <v>2916285.8290068102</v>
      </c>
      <c r="AF148" s="1">
        <f t="shared" si="73"/>
        <v>3062100.120457151</v>
      </c>
      <c r="AG148" s="1">
        <f t="shared" si="74"/>
        <v>3215205.1264800085</v>
      </c>
      <c r="AH148" s="1">
        <f t="shared" si="75"/>
        <v>3375965.3828040091</v>
      </c>
      <c r="AI148" s="1">
        <f t="shared" si="76"/>
        <v>3544763.6519442098</v>
      </c>
      <c r="AJ148" s="1">
        <f t="shared" si="77"/>
        <v>3722001.8345414205</v>
      </c>
      <c r="AK148" s="1">
        <f t="shared" si="78"/>
        <v>3908101.9262684914</v>
      </c>
      <c r="AL148" s="1">
        <f t="shared" si="79"/>
        <v>4103507.0225819163</v>
      </c>
      <c r="AM148" s="1">
        <f t="shared" si="80"/>
        <v>4308682.3737110123</v>
      </c>
      <c r="AN148" s="1">
        <f t="shared" si="81"/>
        <v>4524116.4923965633</v>
      </c>
      <c r="AO148" s="1">
        <f t="shared" si="82"/>
        <v>4750322.317016392</v>
      </c>
      <c r="AP148" s="1">
        <f t="shared" si="83"/>
        <v>4987838.4328672122</v>
      </c>
      <c r="AQ148" s="1">
        <f t="shared" ref="AQ148:AQ205" si="84">$AQ$100</f>
        <v>5237230.3545105727</v>
      </c>
      <c r="AR148" s="1">
        <f>$AR$100</f>
        <v>5499091.8722361019</v>
      </c>
      <c r="AS148" s="1">
        <f>(AT$79/$C$65)+AS$100</f>
        <v>1243916443.1276538</v>
      </c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</row>
    <row r="149" spans="2:102" x14ac:dyDescent="0.2">
      <c r="B149" s="14">
        <v>43</v>
      </c>
      <c r="C149" s="1">
        <f t="shared" si="45"/>
        <v>-7500000</v>
      </c>
      <c r="D149" s="1">
        <f t="shared" si="46"/>
        <v>781122.25702368817</v>
      </c>
      <c r="E149" s="1">
        <f t="shared" si="47"/>
        <v>820178.36987487262</v>
      </c>
      <c r="F149" s="1">
        <f t="shared" si="48"/>
        <v>861187.28836861625</v>
      </c>
      <c r="G149" s="1">
        <f t="shared" si="49"/>
        <v>904246.65278704709</v>
      </c>
      <c r="H149" s="1">
        <f t="shared" si="50"/>
        <v>949458.98542639951</v>
      </c>
      <c r="I149" s="1">
        <f t="shared" si="51"/>
        <v>996931.93469771952</v>
      </c>
      <c r="J149" s="1">
        <f t="shared" si="52"/>
        <v>1046778.5314326056</v>
      </c>
      <c r="K149" s="1">
        <f t="shared" si="53"/>
        <v>1099117.458004236</v>
      </c>
      <c r="L149" s="1">
        <f t="shared" si="54"/>
        <v>1154073.3309044479</v>
      </c>
      <c r="M149" s="1">
        <f t="shared" si="55"/>
        <v>1211776.9974496705</v>
      </c>
      <c r="N149" s="1">
        <f t="shared" si="56"/>
        <v>1272365.8473221541</v>
      </c>
      <c r="O149" s="1">
        <f t="shared" si="57"/>
        <v>1335984.1396882618</v>
      </c>
      <c r="P149" s="1">
        <f t="shared" si="58"/>
        <v>1402783.3466726749</v>
      </c>
      <c r="Q149" s="1">
        <f t="shared" si="59"/>
        <v>1472922.5140063087</v>
      </c>
      <c r="R149" s="1">
        <f t="shared" si="60"/>
        <v>1546568.6397066242</v>
      </c>
      <c r="S149" s="1">
        <f t="shared" si="61"/>
        <v>1623897.0716919554</v>
      </c>
      <c r="T149" s="1">
        <f t="shared" si="62"/>
        <v>1705091.9252765533</v>
      </c>
      <c r="U149" s="1">
        <f t="shared" si="63"/>
        <v>1790346.521540381</v>
      </c>
      <c r="V149" s="1">
        <f t="shared" si="64"/>
        <v>1879863.8476174001</v>
      </c>
      <c r="W149" s="1">
        <f t="shared" si="65"/>
        <v>1973857.0399982701</v>
      </c>
      <c r="X149" s="1">
        <f t="shared" si="66"/>
        <v>2072549.8919981837</v>
      </c>
      <c r="Y149" s="1">
        <f t="shared" si="67"/>
        <v>2176177.386598093</v>
      </c>
      <c r="Z149" s="1">
        <f t="shared" si="67"/>
        <v>2176177.386598093</v>
      </c>
      <c r="AA149" s="1">
        <f t="shared" si="68"/>
        <v>2399235.5687243976</v>
      </c>
      <c r="AB149" s="1">
        <f t="shared" si="69"/>
        <v>2519197.3471606174</v>
      </c>
      <c r="AC149" s="1">
        <f t="shared" si="70"/>
        <v>2645157.2145186481</v>
      </c>
      <c r="AD149" s="1">
        <f t="shared" si="71"/>
        <v>2777415.0752445809</v>
      </c>
      <c r="AE149" s="1">
        <f t="shared" si="72"/>
        <v>2916285.8290068102</v>
      </c>
      <c r="AF149" s="1">
        <f t="shared" si="73"/>
        <v>3062100.120457151</v>
      </c>
      <c r="AG149" s="1">
        <f t="shared" si="74"/>
        <v>3215205.1264800085</v>
      </c>
      <c r="AH149" s="1">
        <f t="shared" si="75"/>
        <v>3375965.3828040091</v>
      </c>
      <c r="AI149" s="1">
        <f t="shared" si="76"/>
        <v>3544763.6519442098</v>
      </c>
      <c r="AJ149" s="1">
        <f t="shared" si="77"/>
        <v>3722001.8345414205</v>
      </c>
      <c r="AK149" s="1">
        <f t="shared" si="78"/>
        <v>3908101.9262684914</v>
      </c>
      <c r="AL149" s="1">
        <f t="shared" si="79"/>
        <v>4103507.0225819163</v>
      </c>
      <c r="AM149" s="1">
        <f t="shared" si="80"/>
        <v>4308682.3737110123</v>
      </c>
      <c r="AN149" s="1">
        <f t="shared" si="81"/>
        <v>4524116.4923965633</v>
      </c>
      <c r="AO149" s="1">
        <f t="shared" si="82"/>
        <v>4750322.317016392</v>
      </c>
      <c r="AP149" s="1">
        <f t="shared" si="83"/>
        <v>4987838.4328672122</v>
      </c>
      <c r="AQ149" s="1">
        <f t="shared" si="84"/>
        <v>5237230.3545105727</v>
      </c>
      <c r="AR149" s="1">
        <f t="shared" ref="AR149:AR205" si="85">$AR$100</f>
        <v>5499091.8722361019</v>
      </c>
      <c r="AS149" s="1">
        <f>$AS$100</f>
        <v>5774046.4658479076</v>
      </c>
      <c r="AT149" s="1">
        <f>(AU$79/$C$65)+AT$100</f>
        <v>1345075361.8206329</v>
      </c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</row>
    <row r="150" spans="2:102" x14ac:dyDescent="0.2">
      <c r="B150" s="14">
        <v>44</v>
      </c>
      <c r="C150" s="1">
        <f t="shared" si="45"/>
        <v>-7500000</v>
      </c>
      <c r="D150" s="1">
        <f t="shared" si="46"/>
        <v>781122.25702368817</v>
      </c>
      <c r="E150" s="1">
        <f t="shared" si="47"/>
        <v>820178.36987487262</v>
      </c>
      <c r="F150" s="1">
        <f t="shared" si="48"/>
        <v>861187.28836861625</v>
      </c>
      <c r="G150" s="1">
        <f t="shared" si="49"/>
        <v>904246.65278704709</v>
      </c>
      <c r="H150" s="1">
        <f t="shared" si="50"/>
        <v>949458.98542639951</v>
      </c>
      <c r="I150" s="1">
        <f t="shared" si="51"/>
        <v>996931.93469771952</v>
      </c>
      <c r="J150" s="1">
        <f t="shared" si="52"/>
        <v>1046778.5314326056</v>
      </c>
      <c r="K150" s="1">
        <f t="shared" si="53"/>
        <v>1099117.458004236</v>
      </c>
      <c r="L150" s="1">
        <f t="shared" si="54"/>
        <v>1154073.3309044479</v>
      </c>
      <c r="M150" s="1">
        <f t="shared" si="55"/>
        <v>1211776.9974496705</v>
      </c>
      <c r="N150" s="1">
        <f t="shared" si="56"/>
        <v>1272365.8473221541</v>
      </c>
      <c r="O150" s="1">
        <f t="shared" si="57"/>
        <v>1335984.1396882618</v>
      </c>
      <c r="P150" s="1">
        <f t="shared" si="58"/>
        <v>1402783.3466726749</v>
      </c>
      <c r="Q150" s="1">
        <f t="shared" si="59"/>
        <v>1472922.5140063087</v>
      </c>
      <c r="R150" s="1">
        <f t="shared" si="60"/>
        <v>1546568.6397066242</v>
      </c>
      <c r="S150" s="1">
        <f t="shared" si="61"/>
        <v>1623897.0716919554</v>
      </c>
      <c r="T150" s="1">
        <f t="shared" si="62"/>
        <v>1705091.9252765533</v>
      </c>
      <c r="U150" s="1">
        <f t="shared" si="63"/>
        <v>1790346.521540381</v>
      </c>
      <c r="V150" s="1">
        <f t="shared" si="64"/>
        <v>1879863.8476174001</v>
      </c>
      <c r="W150" s="1">
        <f t="shared" si="65"/>
        <v>1973857.0399982701</v>
      </c>
      <c r="X150" s="1">
        <f t="shared" si="66"/>
        <v>2072549.8919981837</v>
      </c>
      <c r="Y150" s="1">
        <f t="shared" si="67"/>
        <v>2176177.386598093</v>
      </c>
      <c r="Z150" s="1">
        <f t="shared" si="67"/>
        <v>2176177.386598093</v>
      </c>
      <c r="AA150" s="1">
        <f t="shared" si="68"/>
        <v>2399235.5687243976</v>
      </c>
      <c r="AB150" s="1">
        <f t="shared" si="69"/>
        <v>2519197.3471606174</v>
      </c>
      <c r="AC150" s="1">
        <f t="shared" si="70"/>
        <v>2645157.2145186481</v>
      </c>
      <c r="AD150" s="1">
        <f t="shared" si="71"/>
        <v>2777415.0752445809</v>
      </c>
      <c r="AE150" s="1">
        <f t="shared" si="72"/>
        <v>2916285.8290068102</v>
      </c>
      <c r="AF150" s="1">
        <f t="shared" si="73"/>
        <v>3062100.120457151</v>
      </c>
      <c r="AG150" s="1">
        <f t="shared" si="74"/>
        <v>3215205.1264800085</v>
      </c>
      <c r="AH150" s="1">
        <f t="shared" si="75"/>
        <v>3375965.3828040091</v>
      </c>
      <c r="AI150" s="1">
        <f t="shared" si="76"/>
        <v>3544763.6519442098</v>
      </c>
      <c r="AJ150" s="1">
        <f t="shared" si="77"/>
        <v>3722001.8345414205</v>
      </c>
      <c r="AK150" s="1">
        <f t="shared" si="78"/>
        <v>3908101.9262684914</v>
      </c>
      <c r="AL150" s="1">
        <f t="shared" si="79"/>
        <v>4103507.0225819163</v>
      </c>
      <c r="AM150" s="1">
        <f t="shared" si="80"/>
        <v>4308682.3737110123</v>
      </c>
      <c r="AN150" s="1">
        <f t="shared" si="81"/>
        <v>4524116.4923965633</v>
      </c>
      <c r="AO150" s="1">
        <f t="shared" si="82"/>
        <v>4750322.317016392</v>
      </c>
      <c r="AP150" s="1">
        <f t="shared" si="83"/>
        <v>4987838.4328672122</v>
      </c>
      <c r="AQ150" s="1">
        <f t="shared" si="84"/>
        <v>5237230.3545105727</v>
      </c>
      <c r="AR150" s="1">
        <f t="shared" si="85"/>
        <v>5499091.8722361019</v>
      </c>
      <c r="AS150" s="1">
        <f t="shared" ref="AS150:AS205" si="86">$AS$100</f>
        <v>5774046.4658479076</v>
      </c>
      <c r="AT150" s="1">
        <f>$AT$100</f>
        <v>6062748.7891403036</v>
      </c>
      <c r="AU150" s="1">
        <f>(AV$79/$C$65)+AU$100</f>
        <v>1419997747.102586</v>
      </c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</row>
    <row r="151" spans="2:102" x14ac:dyDescent="0.2">
      <c r="B151" s="14">
        <v>45</v>
      </c>
      <c r="C151" s="1">
        <f t="shared" si="45"/>
        <v>-7500000</v>
      </c>
      <c r="D151" s="1">
        <f t="shared" si="46"/>
        <v>781122.25702368817</v>
      </c>
      <c r="E151" s="1">
        <f t="shared" si="47"/>
        <v>820178.36987487262</v>
      </c>
      <c r="F151" s="1">
        <f>$F$100</f>
        <v>861187.28836861625</v>
      </c>
      <c r="G151" s="1">
        <f t="shared" si="49"/>
        <v>904246.65278704709</v>
      </c>
      <c r="H151" s="1">
        <f t="shared" si="50"/>
        <v>949458.98542639951</v>
      </c>
      <c r="I151" s="1">
        <f t="shared" si="51"/>
        <v>996931.93469771952</v>
      </c>
      <c r="J151" s="1">
        <f t="shared" si="52"/>
        <v>1046778.5314326056</v>
      </c>
      <c r="K151" s="1">
        <f t="shared" si="53"/>
        <v>1099117.458004236</v>
      </c>
      <c r="L151" s="1">
        <f t="shared" si="54"/>
        <v>1154073.3309044479</v>
      </c>
      <c r="M151" s="1">
        <f t="shared" si="55"/>
        <v>1211776.9974496705</v>
      </c>
      <c r="N151" s="1">
        <f t="shared" si="56"/>
        <v>1272365.8473221541</v>
      </c>
      <c r="O151" s="1">
        <f t="shared" si="57"/>
        <v>1335984.1396882618</v>
      </c>
      <c r="P151" s="1">
        <f t="shared" si="58"/>
        <v>1402783.3466726749</v>
      </c>
      <c r="Q151" s="1">
        <f t="shared" si="59"/>
        <v>1472922.5140063087</v>
      </c>
      <c r="R151" s="1">
        <f t="shared" si="60"/>
        <v>1546568.6397066242</v>
      </c>
      <c r="S151" s="1">
        <f t="shared" si="61"/>
        <v>1623897.0716919554</v>
      </c>
      <c r="T151" s="1">
        <f t="shared" si="62"/>
        <v>1705091.9252765533</v>
      </c>
      <c r="U151" s="1">
        <f t="shared" si="63"/>
        <v>1790346.521540381</v>
      </c>
      <c r="V151" s="1">
        <f t="shared" si="64"/>
        <v>1879863.8476174001</v>
      </c>
      <c r="W151" s="1">
        <f t="shared" si="65"/>
        <v>1973857.0399982701</v>
      </c>
      <c r="X151" s="1">
        <f t="shared" si="66"/>
        <v>2072549.8919981837</v>
      </c>
      <c r="Y151" s="1">
        <f t="shared" si="67"/>
        <v>2176177.386598093</v>
      </c>
      <c r="Z151" s="1">
        <f t="shared" si="67"/>
        <v>2176177.386598093</v>
      </c>
      <c r="AA151" s="1">
        <f t="shared" si="68"/>
        <v>2399235.5687243976</v>
      </c>
      <c r="AB151" s="1">
        <f t="shared" si="69"/>
        <v>2519197.3471606174</v>
      </c>
      <c r="AC151" s="1">
        <f t="shared" si="70"/>
        <v>2645157.2145186481</v>
      </c>
      <c r="AD151" s="1">
        <f t="shared" si="71"/>
        <v>2777415.0752445809</v>
      </c>
      <c r="AE151" s="1">
        <f t="shared" si="72"/>
        <v>2916285.8290068102</v>
      </c>
      <c r="AF151" s="1">
        <f t="shared" si="73"/>
        <v>3062100.120457151</v>
      </c>
      <c r="AG151" s="1">
        <f t="shared" si="74"/>
        <v>3215205.1264800085</v>
      </c>
      <c r="AH151" s="1">
        <f t="shared" si="75"/>
        <v>3375965.3828040091</v>
      </c>
      <c r="AI151" s="1">
        <f t="shared" si="76"/>
        <v>3544763.6519442098</v>
      </c>
      <c r="AJ151" s="1">
        <f t="shared" si="77"/>
        <v>3722001.8345414205</v>
      </c>
      <c r="AK151" s="1">
        <f t="shared" si="78"/>
        <v>3908101.9262684914</v>
      </c>
      <c r="AL151" s="1">
        <f t="shared" si="79"/>
        <v>4103507.0225819163</v>
      </c>
      <c r="AM151" s="1">
        <f t="shared" si="80"/>
        <v>4308682.3737110123</v>
      </c>
      <c r="AN151" s="1">
        <f t="shared" si="81"/>
        <v>4524116.4923965633</v>
      </c>
      <c r="AO151" s="1">
        <f t="shared" si="82"/>
        <v>4750322.317016392</v>
      </c>
      <c r="AP151" s="1">
        <f t="shared" si="83"/>
        <v>4987838.4328672122</v>
      </c>
      <c r="AQ151" s="1">
        <f t="shared" si="84"/>
        <v>5237230.3545105727</v>
      </c>
      <c r="AR151" s="1">
        <f t="shared" si="85"/>
        <v>5499091.8722361019</v>
      </c>
      <c r="AS151" s="1">
        <f t="shared" si="86"/>
        <v>5774046.4658479076</v>
      </c>
      <c r="AT151" s="1">
        <f t="shared" ref="AT151:AT205" si="87">$AT$100</f>
        <v>6062748.7891403036</v>
      </c>
      <c r="AU151" s="1">
        <f>$AU$100</f>
        <v>6365886.2285973188</v>
      </c>
      <c r="AV151" s="1">
        <f>(AW$79/$C$65)+AV$100</f>
        <v>1572576293.6800337</v>
      </c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</row>
    <row r="152" spans="2:102" x14ac:dyDescent="0.2">
      <c r="B152" s="14">
        <v>46</v>
      </c>
      <c r="C152" s="1">
        <f t="shared" si="45"/>
        <v>-7500000</v>
      </c>
      <c r="D152" s="1">
        <f t="shared" si="46"/>
        <v>781122.25702368817</v>
      </c>
      <c r="E152" s="1">
        <f t="shared" si="47"/>
        <v>820178.36987487262</v>
      </c>
      <c r="F152" s="1">
        <f t="shared" si="48"/>
        <v>861187.28836861625</v>
      </c>
      <c r="G152" s="1">
        <f t="shared" si="49"/>
        <v>904246.65278704709</v>
      </c>
      <c r="H152" s="1">
        <f t="shared" si="50"/>
        <v>949458.98542639951</v>
      </c>
      <c r="I152" s="1">
        <f t="shared" si="51"/>
        <v>996931.93469771952</v>
      </c>
      <c r="J152" s="1">
        <f t="shared" si="52"/>
        <v>1046778.5314326056</v>
      </c>
      <c r="K152" s="1">
        <f t="shared" si="53"/>
        <v>1099117.458004236</v>
      </c>
      <c r="L152" s="1">
        <f t="shared" si="54"/>
        <v>1154073.3309044479</v>
      </c>
      <c r="M152" s="1">
        <f t="shared" si="55"/>
        <v>1211776.9974496705</v>
      </c>
      <c r="N152" s="1">
        <f t="shared" si="56"/>
        <v>1272365.8473221541</v>
      </c>
      <c r="O152" s="1">
        <f t="shared" si="57"/>
        <v>1335984.1396882618</v>
      </c>
      <c r="P152" s="1">
        <f t="shared" si="58"/>
        <v>1402783.3466726749</v>
      </c>
      <c r="Q152" s="1">
        <f t="shared" si="59"/>
        <v>1472922.5140063087</v>
      </c>
      <c r="R152" s="1">
        <f t="shared" si="60"/>
        <v>1546568.6397066242</v>
      </c>
      <c r="S152" s="1">
        <f t="shared" si="61"/>
        <v>1623897.0716919554</v>
      </c>
      <c r="T152" s="1">
        <f t="shared" si="62"/>
        <v>1705091.9252765533</v>
      </c>
      <c r="U152" s="1">
        <f t="shared" si="63"/>
        <v>1790346.521540381</v>
      </c>
      <c r="V152" s="1">
        <f t="shared" si="64"/>
        <v>1879863.8476174001</v>
      </c>
      <c r="W152" s="1">
        <f t="shared" si="65"/>
        <v>1973857.0399982701</v>
      </c>
      <c r="X152" s="1">
        <f t="shared" si="66"/>
        <v>2072549.8919981837</v>
      </c>
      <c r="Y152" s="1">
        <f t="shared" si="67"/>
        <v>2176177.386598093</v>
      </c>
      <c r="Z152" s="1">
        <f t="shared" si="67"/>
        <v>2176177.386598093</v>
      </c>
      <c r="AA152" s="1">
        <f t="shared" si="68"/>
        <v>2399235.5687243976</v>
      </c>
      <c r="AB152" s="1">
        <f t="shared" si="69"/>
        <v>2519197.3471606174</v>
      </c>
      <c r="AC152" s="1">
        <f t="shared" si="70"/>
        <v>2645157.2145186481</v>
      </c>
      <c r="AD152" s="1">
        <f t="shared" si="71"/>
        <v>2777415.0752445809</v>
      </c>
      <c r="AE152" s="1">
        <f t="shared" si="72"/>
        <v>2916285.8290068102</v>
      </c>
      <c r="AF152" s="1">
        <f t="shared" si="73"/>
        <v>3062100.120457151</v>
      </c>
      <c r="AG152" s="1">
        <f t="shared" si="74"/>
        <v>3215205.1264800085</v>
      </c>
      <c r="AH152" s="1">
        <f t="shared" si="75"/>
        <v>3375965.3828040091</v>
      </c>
      <c r="AI152" s="1">
        <f t="shared" si="76"/>
        <v>3544763.6519442098</v>
      </c>
      <c r="AJ152" s="1">
        <f t="shared" si="77"/>
        <v>3722001.8345414205</v>
      </c>
      <c r="AK152" s="1">
        <f t="shared" si="78"/>
        <v>3908101.9262684914</v>
      </c>
      <c r="AL152" s="1">
        <f t="shared" si="79"/>
        <v>4103507.0225819163</v>
      </c>
      <c r="AM152" s="1">
        <f t="shared" si="80"/>
        <v>4308682.3737110123</v>
      </c>
      <c r="AN152" s="1">
        <f t="shared" si="81"/>
        <v>4524116.4923965633</v>
      </c>
      <c r="AO152" s="1">
        <f t="shared" si="82"/>
        <v>4750322.317016392</v>
      </c>
      <c r="AP152" s="1">
        <f t="shared" si="83"/>
        <v>4987838.4328672122</v>
      </c>
      <c r="AQ152" s="1">
        <f t="shared" si="84"/>
        <v>5237230.3545105727</v>
      </c>
      <c r="AR152" s="1">
        <f t="shared" si="85"/>
        <v>5499091.8722361019</v>
      </c>
      <c r="AS152" s="1">
        <f t="shared" si="86"/>
        <v>5774046.4658479076</v>
      </c>
      <c r="AT152" s="1">
        <f t="shared" si="87"/>
        <v>6062748.7891403036</v>
      </c>
      <c r="AU152" s="1">
        <f t="shared" ref="AU152:AU205" si="88">$AU$100</f>
        <v>6365886.2285973188</v>
      </c>
      <c r="AV152" s="1">
        <f>$AV$100</f>
        <v>6684180.5400271853</v>
      </c>
      <c r="AW152" s="1">
        <f>(AX$79/$C$65)+AW$100</f>
        <v>1700287388.6283445</v>
      </c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</row>
    <row r="153" spans="2:102" x14ac:dyDescent="0.2">
      <c r="B153" s="14">
        <v>47</v>
      </c>
      <c r="C153" s="1">
        <f t="shared" si="45"/>
        <v>-7500000</v>
      </c>
      <c r="D153" s="1">
        <f t="shared" si="46"/>
        <v>781122.25702368817</v>
      </c>
      <c r="E153" s="1">
        <f t="shared" si="47"/>
        <v>820178.36987487262</v>
      </c>
      <c r="F153" s="1">
        <f t="shared" si="48"/>
        <v>861187.28836861625</v>
      </c>
      <c r="G153" s="1">
        <f t="shared" si="49"/>
        <v>904246.65278704709</v>
      </c>
      <c r="H153" s="1">
        <f t="shared" si="50"/>
        <v>949458.98542639951</v>
      </c>
      <c r="I153" s="1">
        <f t="shared" si="51"/>
        <v>996931.93469771952</v>
      </c>
      <c r="J153" s="1">
        <f t="shared" si="52"/>
        <v>1046778.5314326056</v>
      </c>
      <c r="K153" s="1">
        <f t="shared" si="53"/>
        <v>1099117.458004236</v>
      </c>
      <c r="L153" s="1">
        <f t="shared" si="54"/>
        <v>1154073.3309044479</v>
      </c>
      <c r="M153" s="1">
        <f t="shared" si="55"/>
        <v>1211776.9974496705</v>
      </c>
      <c r="N153" s="1">
        <f t="shared" si="56"/>
        <v>1272365.8473221541</v>
      </c>
      <c r="O153" s="1">
        <f t="shared" si="57"/>
        <v>1335984.1396882618</v>
      </c>
      <c r="P153" s="1">
        <f t="shared" si="58"/>
        <v>1402783.3466726749</v>
      </c>
      <c r="Q153" s="1">
        <f t="shared" si="59"/>
        <v>1472922.5140063087</v>
      </c>
      <c r="R153" s="1">
        <f t="shared" si="60"/>
        <v>1546568.6397066242</v>
      </c>
      <c r="S153" s="1">
        <f t="shared" si="61"/>
        <v>1623897.0716919554</v>
      </c>
      <c r="T153" s="1">
        <f t="shared" si="62"/>
        <v>1705091.9252765533</v>
      </c>
      <c r="U153" s="1">
        <f t="shared" si="63"/>
        <v>1790346.521540381</v>
      </c>
      <c r="V153" s="1">
        <f t="shared" si="64"/>
        <v>1879863.8476174001</v>
      </c>
      <c r="W153" s="1">
        <f t="shared" si="65"/>
        <v>1973857.0399982701</v>
      </c>
      <c r="X153" s="1">
        <f t="shared" si="66"/>
        <v>2072549.8919981837</v>
      </c>
      <c r="Y153" s="1">
        <f t="shared" si="67"/>
        <v>2176177.386598093</v>
      </c>
      <c r="Z153" s="1">
        <f t="shared" si="67"/>
        <v>2176177.386598093</v>
      </c>
      <c r="AA153" s="1">
        <f t="shared" si="68"/>
        <v>2399235.5687243976</v>
      </c>
      <c r="AB153" s="1">
        <f t="shared" si="69"/>
        <v>2519197.3471606174</v>
      </c>
      <c r="AC153" s="1">
        <f t="shared" si="70"/>
        <v>2645157.2145186481</v>
      </c>
      <c r="AD153" s="1">
        <f t="shared" si="71"/>
        <v>2777415.0752445809</v>
      </c>
      <c r="AE153" s="1">
        <f t="shared" si="72"/>
        <v>2916285.8290068102</v>
      </c>
      <c r="AF153" s="1">
        <f t="shared" si="73"/>
        <v>3062100.120457151</v>
      </c>
      <c r="AG153" s="1">
        <f t="shared" si="74"/>
        <v>3215205.1264800085</v>
      </c>
      <c r="AH153" s="1">
        <f t="shared" si="75"/>
        <v>3375965.3828040091</v>
      </c>
      <c r="AI153" s="1">
        <f t="shared" si="76"/>
        <v>3544763.6519442098</v>
      </c>
      <c r="AJ153" s="1">
        <f t="shared" si="77"/>
        <v>3722001.8345414205</v>
      </c>
      <c r="AK153" s="1">
        <f t="shared" si="78"/>
        <v>3908101.9262684914</v>
      </c>
      <c r="AL153" s="1">
        <f t="shared" si="79"/>
        <v>4103507.0225819163</v>
      </c>
      <c r="AM153" s="1">
        <f t="shared" si="80"/>
        <v>4308682.3737110123</v>
      </c>
      <c r="AN153" s="1">
        <f t="shared" si="81"/>
        <v>4524116.4923965633</v>
      </c>
      <c r="AO153" s="1">
        <f t="shared" si="82"/>
        <v>4750322.317016392</v>
      </c>
      <c r="AP153" s="1">
        <f t="shared" si="83"/>
        <v>4987838.4328672122</v>
      </c>
      <c r="AQ153" s="1">
        <f t="shared" si="84"/>
        <v>5237230.3545105727</v>
      </c>
      <c r="AR153" s="1">
        <f t="shared" si="85"/>
        <v>5499091.8722361019</v>
      </c>
      <c r="AS153" s="1">
        <f t="shared" si="86"/>
        <v>5774046.4658479076</v>
      </c>
      <c r="AT153" s="1">
        <f t="shared" si="87"/>
        <v>6062748.7891403036</v>
      </c>
      <c r="AU153" s="1">
        <f t="shared" si="88"/>
        <v>6365886.2285973188</v>
      </c>
      <c r="AV153" s="1">
        <f t="shared" ref="AV153:AV205" si="89">$AV$100</f>
        <v>6684180.5400271853</v>
      </c>
      <c r="AW153" s="1">
        <f>$AW$100</f>
        <v>7018389.5670285448</v>
      </c>
      <c r="AX153" s="1">
        <f>(AY$79/$C$65)+AX$100</f>
        <v>1838310620.7452154</v>
      </c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</row>
    <row r="154" spans="2:102" x14ac:dyDescent="0.2">
      <c r="B154" s="14">
        <v>48</v>
      </c>
      <c r="C154" s="1">
        <f t="shared" si="45"/>
        <v>-7500000</v>
      </c>
      <c r="D154" s="1">
        <f t="shared" si="46"/>
        <v>781122.25702368817</v>
      </c>
      <c r="E154" s="1">
        <f t="shared" si="47"/>
        <v>820178.36987487262</v>
      </c>
      <c r="F154" s="1">
        <f t="shared" si="48"/>
        <v>861187.28836861625</v>
      </c>
      <c r="G154" s="1">
        <f>$G$100</f>
        <v>904246.65278704709</v>
      </c>
      <c r="H154" s="1">
        <f t="shared" si="50"/>
        <v>949458.98542639951</v>
      </c>
      <c r="I154" s="1">
        <f t="shared" si="51"/>
        <v>996931.93469771952</v>
      </c>
      <c r="J154" s="1">
        <f t="shared" si="52"/>
        <v>1046778.5314326056</v>
      </c>
      <c r="K154" s="1">
        <f t="shared" si="53"/>
        <v>1099117.458004236</v>
      </c>
      <c r="L154" s="1">
        <f t="shared" si="54"/>
        <v>1154073.3309044479</v>
      </c>
      <c r="M154" s="1">
        <f t="shared" si="55"/>
        <v>1211776.9974496705</v>
      </c>
      <c r="N154" s="1">
        <f t="shared" si="56"/>
        <v>1272365.8473221541</v>
      </c>
      <c r="O154" s="1">
        <f t="shared" si="57"/>
        <v>1335984.1396882618</v>
      </c>
      <c r="P154" s="1">
        <f t="shared" si="58"/>
        <v>1402783.3466726749</v>
      </c>
      <c r="Q154" s="1">
        <f t="shared" si="59"/>
        <v>1472922.5140063087</v>
      </c>
      <c r="R154" s="1">
        <f t="shared" si="60"/>
        <v>1546568.6397066242</v>
      </c>
      <c r="S154" s="1">
        <f t="shared" si="61"/>
        <v>1623897.0716919554</v>
      </c>
      <c r="T154" s="1">
        <f t="shared" si="62"/>
        <v>1705091.9252765533</v>
      </c>
      <c r="U154" s="1">
        <f t="shared" si="63"/>
        <v>1790346.521540381</v>
      </c>
      <c r="V154" s="1">
        <f t="shared" si="64"/>
        <v>1879863.8476174001</v>
      </c>
      <c r="W154" s="1">
        <f t="shared" si="65"/>
        <v>1973857.0399982701</v>
      </c>
      <c r="X154" s="1">
        <f t="shared" si="66"/>
        <v>2072549.8919981837</v>
      </c>
      <c r="Y154" s="1">
        <f t="shared" si="67"/>
        <v>2176177.386598093</v>
      </c>
      <c r="Z154" s="1">
        <f t="shared" si="67"/>
        <v>2176177.386598093</v>
      </c>
      <c r="AA154" s="1">
        <f t="shared" si="68"/>
        <v>2399235.5687243976</v>
      </c>
      <c r="AB154" s="1">
        <f t="shared" si="69"/>
        <v>2519197.3471606174</v>
      </c>
      <c r="AC154" s="1">
        <f t="shared" si="70"/>
        <v>2645157.2145186481</v>
      </c>
      <c r="AD154" s="1">
        <f t="shared" si="71"/>
        <v>2777415.0752445809</v>
      </c>
      <c r="AE154" s="1">
        <f t="shared" si="72"/>
        <v>2916285.8290068102</v>
      </c>
      <c r="AF154" s="1">
        <f t="shared" si="73"/>
        <v>3062100.120457151</v>
      </c>
      <c r="AG154" s="1">
        <f t="shared" si="74"/>
        <v>3215205.1264800085</v>
      </c>
      <c r="AH154" s="1">
        <f t="shared" si="75"/>
        <v>3375965.3828040091</v>
      </c>
      <c r="AI154" s="1">
        <f t="shared" si="76"/>
        <v>3544763.6519442098</v>
      </c>
      <c r="AJ154" s="1">
        <f t="shared" si="77"/>
        <v>3722001.8345414205</v>
      </c>
      <c r="AK154" s="1">
        <f t="shared" si="78"/>
        <v>3908101.9262684914</v>
      </c>
      <c r="AL154" s="1">
        <f t="shared" si="79"/>
        <v>4103507.0225819163</v>
      </c>
      <c r="AM154" s="1">
        <f t="shared" si="80"/>
        <v>4308682.3737110123</v>
      </c>
      <c r="AN154" s="1">
        <f t="shared" si="81"/>
        <v>4524116.4923965633</v>
      </c>
      <c r="AO154" s="1">
        <f t="shared" si="82"/>
        <v>4750322.317016392</v>
      </c>
      <c r="AP154" s="1">
        <f t="shared" si="83"/>
        <v>4987838.4328672122</v>
      </c>
      <c r="AQ154" s="1">
        <f t="shared" si="84"/>
        <v>5237230.3545105727</v>
      </c>
      <c r="AR154" s="1">
        <f t="shared" si="85"/>
        <v>5499091.8722361019</v>
      </c>
      <c r="AS154" s="1">
        <f t="shared" si="86"/>
        <v>5774046.4658479076</v>
      </c>
      <c r="AT154" s="1">
        <f t="shared" si="87"/>
        <v>6062748.7891403036</v>
      </c>
      <c r="AU154" s="1">
        <f t="shared" si="88"/>
        <v>6365886.2285973188</v>
      </c>
      <c r="AV154" s="1">
        <f t="shared" si="89"/>
        <v>6684180.5400271853</v>
      </c>
      <c r="AW154" s="1">
        <f t="shared" ref="AW154:AW205" si="90">$AW$100</f>
        <v>7018389.5670285448</v>
      </c>
      <c r="AX154" s="1">
        <f>$AX$100</f>
        <v>7369309.0453799721</v>
      </c>
      <c r="AY154" s="1">
        <f>(AZ$79/$C$65)+AY$100</f>
        <v>1987475723.4827659</v>
      </c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</row>
    <row r="155" spans="2:102" x14ac:dyDescent="0.2">
      <c r="B155" s="14">
        <v>49</v>
      </c>
      <c r="C155" s="1">
        <f t="shared" si="45"/>
        <v>-7500000</v>
      </c>
      <c r="D155" s="1">
        <f t="shared" si="46"/>
        <v>781122.25702368817</v>
      </c>
      <c r="E155" s="1">
        <f t="shared" si="47"/>
        <v>820178.36987487262</v>
      </c>
      <c r="F155" s="1">
        <f t="shared" si="48"/>
        <v>861187.28836861625</v>
      </c>
      <c r="G155" s="1">
        <f t="shared" si="49"/>
        <v>904246.65278704709</v>
      </c>
      <c r="H155" s="1">
        <f t="shared" si="50"/>
        <v>949458.98542639951</v>
      </c>
      <c r="I155" s="1">
        <f t="shared" si="51"/>
        <v>996931.93469771952</v>
      </c>
      <c r="J155" s="1">
        <f t="shared" si="52"/>
        <v>1046778.5314326056</v>
      </c>
      <c r="K155" s="1">
        <f t="shared" si="53"/>
        <v>1099117.458004236</v>
      </c>
      <c r="L155" s="1">
        <f t="shared" si="54"/>
        <v>1154073.3309044479</v>
      </c>
      <c r="M155" s="1">
        <f t="shared" si="55"/>
        <v>1211776.9974496705</v>
      </c>
      <c r="N155" s="1">
        <f t="shared" si="56"/>
        <v>1272365.8473221541</v>
      </c>
      <c r="O155" s="1">
        <f t="shared" si="57"/>
        <v>1335984.1396882618</v>
      </c>
      <c r="P155" s="1">
        <f t="shared" si="58"/>
        <v>1402783.3466726749</v>
      </c>
      <c r="Q155" s="1">
        <f t="shared" si="59"/>
        <v>1472922.5140063087</v>
      </c>
      <c r="R155" s="1">
        <f t="shared" si="60"/>
        <v>1546568.6397066242</v>
      </c>
      <c r="S155" s="1">
        <f t="shared" si="61"/>
        <v>1623897.0716919554</v>
      </c>
      <c r="T155" s="1">
        <f t="shared" si="62"/>
        <v>1705091.9252765533</v>
      </c>
      <c r="U155" s="1">
        <f t="shared" si="63"/>
        <v>1790346.521540381</v>
      </c>
      <c r="V155" s="1">
        <f t="shared" si="64"/>
        <v>1879863.8476174001</v>
      </c>
      <c r="W155" s="1">
        <f t="shared" si="65"/>
        <v>1973857.0399982701</v>
      </c>
      <c r="X155" s="1">
        <f t="shared" si="66"/>
        <v>2072549.8919981837</v>
      </c>
      <c r="Y155" s="1">
        <f t="shared" si="67"/>
        <v>2176177.386598093</v>
      </c>
      <c r="Z155" s="1">
        <f t="shared" si="67"/>
        <v>2176177.386598093</v>
      </c>
      <c r="AA155" s="1">
        <f t="shared" si="68"/>
        <v>2399235.5687243976</v>
      </c>
      <c r="AB155" s="1">
        <f t="shared" si="69"/>
        <v>2519197.3471606174</v>
      </c>
      <c r="AC155" s="1">
        <f t="shared" si="70"/>
        <v>2645157.2145186481</v>
      </c>
      <c r="AD155" s="1">
        <f t="shared" si="71"/>
        <v>2777415.0752445809</v>
      </c>
      <c r="AE155" s="1">
        <f t="shared" si="72"/>
        <v>2916285.8290068102</v>
      </c>
      <c r="AF155" s="1">
        <f t="shared" si="73"/>
        <v>3062100.120457151</v>
      </c>
      <c r="AG155" s="1">
        <f t="shared" si="74"/>
        <v>3215205.1264800085</v>
      </c>
      <c r="AH155" s="1">
        <f t="shared" si="75"/>
        <v>3375965.3828040091</v>
      </c>
      <c r="AI155" s="1">
        <f t="shared" si="76"/>
        <v>3544763.6519442098</v>
      </c>
      <c r="AJ155" s="1">
        <f t="shared" si="77"/>
        <v>3722001.8345414205</v>
      </c>
      <c r="AK155" s="1">
        <f t="shared" si="78"/>
        <v>3908101.9262684914</v>
      </c>
      <c r="AL155" s="1">
        <f t="shared" si="79"/>
        <v>4103507.0225819163</v>
      </c>
      <c r="AM155" s="1">
        <f t="shared" si="80"/>
        <v>4308682.3737110123</v>
      </c>
      <c r="AN155" s="1">
        <f t="shared" si="81"/>
        <v>4524116.4923965633</v>
      </c>
      <c r="AO155" s="1">
        <f t="shared" si="82"/>
        <v>4750322.317016392</v>
      </c>
      <c r="AP155" s="1">
        <f t="shared" si="83"/>
        <v>4987838.4328672122</v>
      </c>
      <c r="AQ155" s="1">
        <f t="shared" si="84"/>
        <v>5237230.3545105727</v>
      </c>
      <c r="AR155" s="1">
        <f t="shared" si="85"/>
        <v>5499091.8722361019</v>
      </c>
      <c r="AS155" s="1">
        <f t="shared" si="86"/>
        <v>5774046.4658479076</v>
      </c>
      <c r="AT155" s="1">
        <f t="shared" si="87"/>
        <v>6062748.7891403036</v>
      </c>
      <c r="AU155" s="1">
        <f t="shared" si="88"/>
        <v>6365886.2285973188</v>
      </c>
      <c r="AV155" s="1">
        <f t="shared" si="89"/>
        <v>6684180.5400271853</v>
      </c>
      <c r="AW155" s="1">
        <f t="shared" si="90"/>
        <v>7018389.5670285448</v>
      </c>
      <c r="AX155" s="1">
        <f t="shared" ref="AX155:AX205" si="91">$AX$100</f>
        <v>7369309.0453799721</v>
      </c>
      <c r="AY155" s="1">
        <f>$AY$100</f>
        <v>7737774.4976489712</v>
      </c>
      <c r="AZ155" s="1">
        <f>(BA$79/$C$65)+AZ$100</f>
        <v>2102628661.4057384</v>
      </c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</row>
    <row r="156" spans="2:102" x14ac:dyDescent="0.2">
      <c r="B156" s="14">
        <v>50</v>
      </c>
      <c r="C156" s="1">
        <f t="shared" si="45"/>
        <v>-7500000</v>
      </c>
      <c r="D156" s="1">
        <f t="shared" si="46"/>
        <v>781122.25702368817</v>
      </c>
      <c r="E156" s="1">
        <f t="shared" si="47"/>
        <v>820178.36987487262</v>
      </c>
      <c r="F156" s="1">
        <f t="shared" si="48"/>
        <v>861187.28836861625</v>
      </c>
      <c r="G156" s="1">
        <f t="shared" si="49"/>
        <v>904246.65278704709</v>
      </c>
      <c r="H156" s="1">
        <f t="shared" si="50"/>
        <v>949458.98542639951</v>
      </c>
      <c r="I156" s="1">
        <f t="shared" si="51"/>
        <v>996931.93469771952</v>
      </c>
      <c r="J156" s="1">
        <f t="shared" si="52"/>
        <v>1046778.5314326056</v>
      </c>
      <c r="K156" s="1">
        <f t="shared" si="53"/>
        <v>1099117.458004236</v>
      </c>
      <c r="L156" s="1">
        <f t="shared" si="54"/>
        <v>1154073.3309044479</v>
      </c>
      <c r="M156" s="1">
        <f t="shared" si="55"/>
        <v>1211776.9974496705</v>
      </c>
      <c r="N156" s="1">
        <f t="shared" si="56"/>
        <v>1272365.8473221541</v>
      </c>
      <c r="O156" s="1">
        <f t="shared" si="57"/>
        <v>1335984.1396882618</v>
      </c>
      <c r="P156" s="1">
        <f t="shared" si="58"/>
        <v>1402783.3466726749</v>
      </c>
      <c r="Q156" s="1">
        <f t="shared" si="59"/>
        <v>1472922.5140063087</v>
      </c>
      <c r="R156" s="1">
        <f t="shared" si="60"/>
        <v>1546568.6397066242</v>
      </c>
      <c r="S156" s="1">
        <f t="shared" si="61"/>
        <v>1623897.0716919554</v>
      </c>
      <c r="T156" s="1">
        <f t="shared" si="62"/>
        <v>1705091.9252765533</v>
      </c>
      <c r="U156" s="1">
        <f t="shared" si="63"/>
        <v>1790346.521540381</v>
      </c>
      <c r="V156" s="1">
        <f t="shared" si="64"/>
        <v>1879863.8476174001</v>
      </c>
      <c r="W156" s="1">
        <f t="shared" si="65"/>
        <v>1973857.0399982701</v>
      </c>
      <c r="X156" s="1">
        <f t="shared" si="66"/>
        <v>2072549.8919981837</v>
      </c>
      <c r="Y156" s="1">
        <f t="shared" si="67"/>
        <v>2176177.386598093</v>
      </c>
      <c r="Z156" s="1">
        <f t="shared" si="67"/>
        <v>2176177.386598093</v>
      </c>
      <c r="AA156" s="1">
        <f t="shared" si="68"/>
        <v>2399235.5687243976</v>
      </c>
      <c r="AB156" s="1">
        <f t="shared" si="69"/>
        <v>2519197.3471606174</v>
      </c>
      <c r="AC156" s="1">
        <f t="shared" si="70"/>
        <v>2645157.2145186481</v>
      </c>
      <c r="AD156" s="1">
        <f t="shared" si="71"/>
        <v>2777415.0752445809</v>
      </c>
      <c r="AE156" s="1">
        <f t="shared" si="72"/>
        <v>2916285.8290068102</v>
      </c>
      <c r="AF156" s="1">
        <f t="shared" si="73"/>
        <v>3062100.120457151</v>
      </c>
      <c r="AG156" s="1">
        <f t="shared" si="74"/>
        <v>3215205.1264800085</v>
      </c>
      <c r="AH156" s="1">
        <f t="shared" si="75"/>
        <v>3375965.3828040091</v>
      </c>
      <c r="AI156" s="1">
        <f t="shared" si="76"/>
        <v>3544763.6519442098</v>
      </c>
      <c r="AJ156" s="1">
        <f t="shared" si="77"/>
        <v>3722001.8345414205</v>
      </c>
      <c r="AK156" s="1">
        <f t="shared" si="78"/>
        <v>3908101.9262684914</v>
      </c>
      <c r="AL156" s="1">
        <f t="shared" si="79"/>
        <v>4103507.0225819163</v>
      </c>
      <c r="AM156" s="1">
        <f t="shared" si="80"/>
        <v>4308682.3737110123</v>
      </c>
      <c r="AN156" s="1">
        <f t="shared" si="81"/>
        <v>4524116.4923965633</v>
      </c>
      <c r="AO156" s="1">
        <f t="shared" si="82"/>
        <v>4750322.317016392</v>
      </c>
      <c r="AP156" s="1">
        <f t="shared" si="83"/>
        <v>4987838.4328672122</v>
      </c>
      <c r="AQ156" s="1">
        <f t="shared" si="84"/>
        <v>5237230.3545105727</v>
      </c>
      <c r="AR156" s="1">
        <f t="shared" si="85"/>
        <v>5499091.8722361019</v>
      </c>
      <c r="AS156" s="1">
        <f t="shared" si="86"/>
        <v>5774046.4658479076</v>
      </c>
      <c r="AT156" s="1">
        <f t="shared" si="87"/>
        <v>6062748.7891403036</v>
      </c>
      <c r="AU156" s="1">
        <f t="shared" si="88"/>
        <v>6365886.2285973188</v>
      </c>
      <c r="AV156" s="1">
        <f t="shared" si="89"/>
        <v>6684180.5400271853</v>
      </c>
      <c r="AW156" s="1">
        <f t="shared" si="90"/>
        <v>7018389.5670285448</v>
      </c>
      <c r="AX156" s="1">
        <f t="shared" si="91"/>
        <v>7369309.0453799721</v>
      </c>
      <c r="AY156" s="1">
        <f t="shared" ref="AY156:AY205" si="92">$AY$100</f>
        <v>7737774.4976489712</v>
      </c>
      <c r="AZ156" s="1">
        <f>$AZ$100</f>
        <v>8124663.2225314202</v>
      </c>
      <c r="BA156" s="1">
        <f>(BB$79/$C$65)+BA$100</f>
        <v>2322888899.8790965</v>
      </c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spans="2:102" x14ac:dyDescent="0.2">
      <c r="B157" s="14">
        <v>51</v>
      </c>
      <c r="C157" s="1">
        <f t="shared" si="45"/>
        <v>-7500000</v>
      </c>
      <c r="D157" s="1">
        <f t="shared" si="46"/>
        <v>781122.25702368817</v>
      </c>
      <c r="E157" s="1">
        <f t="shared" si="47"/>
        <v>820178.36987487262</v>
      </c>
      <c r="F157" s="1">
        <f t="shared" si="48"/>
        <v>861187.28836861625</v>
      </c>
      <c r="G157" s="1">
        <f t="shared" si="49"/>
        <v>904246.65278704709</v>
      </c>
      <c r="H157" s="1">
        <f t="shared" si="50"/>
        <v>949458.98542639951</v>
      </c>
      <c r="I157" s="1">
        <f t="shared" si="51"/>
        <v>996931.93469771952</v>
      </c>
      <c r="J157" s="1">
        <f t="shared" si="52"/>
        <v>1046778.5314326056</v>
      </c>
      <c r="K157" s="1">
        <f t="shared" si="53"/>
        <v>1099117.458004236</v>
      </c>
      <c r="L157" s="1">
        <f t="shared" si="54"/>
        <v>1154073.3309044479</v>
      </c>
      <c r="M157" s="1">
        <f t="shared" si="55"/>
        <v>1211776.9974496705</v>
      </c>
      <c r="N157" s="1">
        <f t="shared" si="56"/>
        <v>1272365.8473221541</v>
      </c>
      <c r="O157" s="1">
        <f t="shared" si="57"/>
        <v>1335984.1396882618</v>
      </c>
      <c r="P157" s="1">
        <f t="shared" si="58"/>
        <v>1402783.3466726749</v>
      </c>
      <c r="Q157" s="1">
        <f t="shared" si="59"/>
        <v>1472922.5140063087</v>
      </c>
      <c r="R157" s="1">
        <f t="shared" si="60"/>
        <v>1546568.6397066242</v>
      </c>
      <c r="S157" s="1">
        <f t="shared" si="61"/>
        <v>1623897.0716919554</v>
      </c>
      <c r="T157" s="1">
        <f t="shared" si="62"/>
        <v>1705091.9252765533</v>
      </c>
      <c r="U157" s="1">
        <f t="shared" si="63"/>
        <v>1790346.521540381</v>
      </c>
      <c r="V157" s="1">
        <f t="shared" si="64"/>
        <v>1879863.8476174001</v>
      </c>
      <c r="W157" s="1">
        <f t="shared" si="65"/>
        <v>1973857.0399982701</v>
      </c>
      <c r="X157" s="1">
        <f t="shared" si="66"/>
        <v>2072549.8919981837</v>
      </c>
      <c r="Y157" s="1">
        <f t="shared" si="67"/>
        <v>2176177.386598093</v>
      </c>
      <c r="Z157" s="1">
        <f t="shared" si="67"/>
        <v>2176177.386598093</v>
      </c>
      <c r="AA157" s="1">
        <f t="shared" si="68"/>
        <v>2399235.5687243976</v>
      </c>
      <c r="AB157" s="1">
        <f t="shared" si="69"/>
        <v>2519197.3471606174</v>
      </c>
      <c r="AC157" s="1">
        <f t="shared" si="70"/>
        <v>2645157.2145186481</v>
      </c>
      <c r="AD157" s="1">
        <f t="shared" si="71"/>
        <v>2777415.0752445809</v>
      </c>
      <c r="AE157" s="1">
        <f t="shared" si="72"/>
        <v>2916285.8290068102</v>
      </c>
      <c r="AF157" s="1">
        <f t="shared" si="73"/>
        <v>3062100.120457151</v>
      </c>
      <c r="AG157" s="1">
        <f t="shared" si="74"/>
        <v>3215205.1264800085</v>
      </c>
      <c r="AH157" s="1">
        <f t="shared" si="75"/>
        <v>3375965.3828040091</v>
      </c>
      <c r="AI157" s="1">
        <f t="shared" si="76"/>
        <v>3544763.6519442098</v>
      </c>
      <c r="AJ157" s="1">
        <f t="shared" si="77"/>
        <v>3722001.8345414205</v>
      </c>
      <c r="AK157" s="1">
        <f t="shared" si="78"/>
        <v>3908101.9262684914</v>
      </c>
      <c r="AL157" s="1">
        <f t="shared" si="79"/>
        <v>4103507.0225819163</v>
      </c>
      <c r="AM157" s="1">
        <f t="shared" si="80"/>
        <v>4308682.3737110123</v>
      </c>
      <c r="AN157" s="1">
        <f t="shared" si="81"/>
        <v>4524116.4923965633</v>
      </c>
      <c r="AO157" s="1">
        <f t="shared" si="82"/>
        <v>4750322.317016392</v>
      </c>
      <c r="AP157" s="1">
        <f t="shared" si="83"/>
        <v>4987838.4328672122</v>
      </c>
      <c r="AQ157" s="1">
        <f t="shared" si="84"/>
        <v>5237230.3545105727</v>
      </c>
      <c r="AR157" s="1">
        <f t="shared" si="85"/>
        <v>5499091.8722361019</v>
      </c>
      <c r="AS157" s="1">
        <f t="shared" si="86"/>
        <v>5774046.4658479076</v>
      </c>
      <c r="AT157" s="1">
        <f t="shared" si="87"/>
        <v>6062748.7891403036</v>
      </c>
      <c r="AU157" s="1">
        <f t="shared" si="88"/>
        <v>6365886.2285973188</v>
      </c>
      <c r="AV157" s="1">
        <f t="shared" si="89"/>
        <v>6684180.5400271853</v>
      </c>
      <c r="AW157" s="1">
        <f t="shared" si="90"/>
        <v>7018389.5670285448</v>
      </c>
      <c r="AX157" s="1">
        <f t="shared" si="91"/>
        <v>7369309.0453799721</v>
      </c>
      <c r="AY157" s="1">
        <f t="shared" si="92"/>
        <v>7737774.4976489712</v>
      </c>
      <c r="AZ157" s="1">
        <f t="shared" ref="AZ157:AZ205" si="93">$AZ$100</f>
        <v>8124663.2225314202</v>
      </c>
      <c r="BA157" s="1">
        <f>$BA$100</f>
        <v>8530896.3836579919</v>
      </c>
      <c r="BB157" s="1">
        <f>(BC$79/$C$65)+BB$100</f>
        <v>2511151317.3387666</v>
      </c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</row>
    <row r="158" spans="2:102" x14ac:dyDescent="0.2">
      <c r="B158" s="14">
        <v>52</v>
      </c>
      <c r="C158" s="1">
        <f t="shared" si="45"/>
        <v>-7500000</v>
      </c>
      <c r="D158" s="1">
        <f t="shared" si="46"/>
        <v>781122.25702368817</v>
      </c>
      <c r="E158" s="1">
        <f t="shared" si="47"/>
        <v>820178.36987487262</v>
      </c>
      <c r="F158" s="1">
        <f t="shared" si="48"/>
        <v>861187.28836861625</v>
      </c>
      <c r="G158" s="1">
        <f t="shared" si="49"/>
        <v>904246.65278704709</v>
      </c>
      <c r="H158" s="1">
        <f t="shared" si="50"/>
        <v>949458.98542639951</v>
      </c>
      <c r="I158" s="1">
        <f t="shared" si="51"/>
        <v>996931.93469771952</v>
      </c>
      <c r="J158" s="1">
        <f t="shared" si="52"/>
        <v>1046778.5314326056</v>
      </c>
      <c r="K158" s="1">
        <f t="shared" si="53"/>
        <v>1099117.458004236</v>
      </c>
      <c r="L158" s="1">
        <f t="shared" si="54"/>
        <v>1154073.3309044479</v>
      </c>
      <c r="M158" s="1">
        <f t="shared" si="55"/>
        <v>1211776.9974496705</v>
      </c>
      <c r="N158" s="1">
        <f t="shared" si="56"/>
        <v>1272365.8473221541</v>
      </c>
      <c r="O158" s="1">
        <f t="shared" si="57"/>
        <v>1335984.1396882618</v>
      </c>
      <c r="P158" s="1">
        <f t="shared" si="58"/>
        <v>1402783.3466726749</v>
      </c>
      <c r="Q158" s="1">
        <f t="shared" si="59"/>
        <v>1472922.5140063087</v>
      </c>
      <c r="R158" s="1">
        <f t="shared" si="60"/>
        <v>1546568.6397066242</v>
      </c>
      <c r="S158" s="1">
        <f t="shared" si="61"/>
        <v>1623897.0716919554</v>
      </c>
      <c r="T158" s="1">
        <f t="shared" si="62"/>
        <v>1705091.9252765533</v>
      </c>
      <c r="U158" s="1">
        <f t="shared" si="63"/>
        <v>1790346.521540381</v>
      </c>
      <c r="V158" s="1">
        <f t="shared" si="64"/>
        <v>1879863.8476174001</v>
      </c>
      <c r="W158" s="1">
        <f t="shared" si="65"/>
        <v>1973857.0399982701</v>
      </c>
      <c r="X158" s="1">
        <f t="shared" si="66"/>
        <v>2072549.8919981837</v>
      </c>
      <c r="Y158" s="1">
        <f t="shared" si="67"/>
        <v>2176177.386598093</v>
      </c>
      <c r="Z158" s="1">
        <f t="shared" si="67"/>
        <v>2176177.386598093</v>
      </c>
      <c r="AA158" s="1">
        <f t="shared" si="68"/>
        <v>2399235.5687243976</v>
      </c>
      <c r="AB158" s="1">
        <f t="shared" si="69"/>
        <v>2519197.3471606174</v>
      </c>
      <c r="AC158" s="1">
        <f t="shared" si="70"/>
        <v>2645157.2145186481</v>
      </c>
      <c r="AD158" s="1">
        <f t="shared" si="71"/>
        <v>2777415.0752445809</v>
      </c>
      <c r="AE158" s="1">
        <f t="shared" si="72"/>
        <v>2916285.8290068102</v>
      </c>
      <c r="AF158" s="1">
        <f t="shared" si="73"/>
        <v>3062100.120457151</v>
      </c>
      <c r="AG158" s="1">
        <f t="shared" si="74"/>
        <v>3215205.1264800085</v>
      </c>
      <c r="AH158" s="1">
        <f t="shared" si="75"/>
        <v>3375965.3828040091</v>
      </c>
      <c r="AI158" s="1">
        <f t="shared" si="76"/>
        <v>3544763.6519442098</v>
      </c>
      <c r="AJ158" s="1">
        <f t="shared" si="77"/>
        <v>3722001.8345414205</v>
      </c>
      <c r="AK158" s="1">
        <f t="shared" si="78"/>
        <v>3908101.9262684914</v>
      </c>
      <c r="AL158" s="1">
        <f t="shared" si="79"/>
        <v>4103507.0225819163</v>
      </c>
      <c r="AM158" s="1">
        <f t="shared" si="80"/>
        <v>4308682.3737110123</v>
      </c>
      <c r="AN158" s="1">
        <f t="shared" si="81"/>
        <v>4524116.4923965633</v>
      </c>
      <c r="AO158" s="1">
        <f t="shared" si="82"/>
        <v>4750322.317016392</v>
      </c>
      <c r="AP158" s="1">
        <f t="shared" si="83"/>
        <v>4987838.4328672122</v>
      </c>
      <c r="AQ158" s="1">
        <f t="shared" si="84"/>
        <v>5237230.3545105727</v>
      </c>
      <c r="AR158" s="1">
        <f t="shared" si="85"/>
        <v>5499091.8722361019</v>
      </c>
      <c r="AS158" s="1">
        <f t="shared" si="86"/>
        <v>5774046.4658479076</v>
      </c>
      <c r="AT158" s="1">
        <f t="shared" si="87"/>
        <v>6062748.7891403036</v>
      </c>
      <c r="AU158" s="1">
        <f t="shared" si="88"/>
        <v>6365886.2285973188</v>
      </c>
      <c r="AV158" s="1">
        <f t="shared" si="89"/>
        <v>6684180.5400271853</v>
      </c>
      <c r="AW158" s="1">
        <f t="shared" si="90"/>
        <v>7018389.5670285448</v>
      </c>
      <c r="AX158" s="1">
        <f t="shared" si="91"/>
        <v>7369309.0453799721</v>
      </c>
      <c r="AY158" s="1">
        <f t="shared" si="92"/>
        <v>7737774.4976489712</v>
      </c>
      <c r="AZ158" s="1">
        <f t="shared" si="93"/>
        <v>8124663.2225314202</v>
      </c>
      <c r="BA158" s="1">
        <f t="shared" ref="BA158:BA205" si="94">$BA$100</f>
        <v>8530896.3836579919</v>
      </c>
      <c r="BB158" s="1">
        <f>$BB$100</f>
        <v>8957441.2028408926</v>
      </c>
      <c r="BC158" s="1">
        <f>(BD$79/$C$65)+BC$100</f>
        <v>2714596293.468678</v>
      </c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spans="2:102" x14ac:dyDescent="0.2">
      <c r="B159" s="14">
        <v>53</v>
      </c>
      <c r="C159" s="1">
        <f t="shared" si="45"/>
        <v>-7500000</v>
      </c>
      <c r="D159" s="1">
        <f t="shared" si="46"/>
        <v>781122.25702368817</v>
      </c>
      <c r="E159" s="1">
        <f t="shared" si="47"/>
        <v>820178.36987487262</v>
      </c>
      <c r="F159" s="1">
        <f t="shared" si="48"/>
        <v>861187.28836861625</v>
      </c>
      <c r="G159" s="1">
        <f t="shared" si="49"/>
        <v>904246.65278704709</v>
      </c>
      <c r="H159" s="1">
        <f t="shared" si="50"/>
        <v>949458.98542639951</v>
      </c>
      <c r="I159" s="1">
        <f t="shared" si="51"/>
        <v>996931.93469771952</v>
      </c>
      <c r="J159" s="1">
        <f t="shared" si="52"/>
        <v>1046778.5314326056</v>
      </c>
      <c r="K159" s="1">
        <f t="shared" si="53"/>
        <v>1099117.458004236</v>
      </c>
      <c r="L159" s="1">
        <f t="shared" si="54"/>
        <v>1154073.3309044479</v>
      </c>
      <c r="M159" s="1">
        <f t="shared" si="55"/>
        <v>1211776.9974496705</v>
      </c>
      <c r="N159" s="1">
        <f t="shared" si="56"/>
        <v>1272365.8473221541</v>
      </c>
      <c r="O159" s="1">
        <f t="shared" si="57"/>
        <v>1335984.1396882618</v>
      </c>
      <c r="P159" s="1">
        <f t="shared" si="58"/>
        <v>1402783.3466726749</v>
      </c>
      <c r="Q159" s="1">
        <f t="shared" si="59"/>
        <v>1472922.5140063087</v>
      </c>
      <c r="R159" s="1">
        <f t="shared" si="60"/>
        <v>1546568.6397066242</v>
      </c>
      <c r="S159" s="1">
        <f t="shared" si="61"/>
        <v>1623897.0716919554</v>
      </c>
      <c r="T159" s="1">
        <f t="shared" si="62"/>
        <v>1705091.9252765533</v>
      </c>
      <c r="U159" s="1">
        <f t="shared" si="63"/>
        <v>1790346.521540381</v>
      </c>
      <c r="V159" s="1">
        <f t="shared" si="64"/>
        <v>1879863.8476174001</v>
      </c>
      <c r="W159" s="1">
        <f t="shared" si="65"/>
        <v>1973857.0399982701</v>
      </c>
      <c r="X159" s="1">
        <f t="shared" si="66"/>
        <v>2072549.8919981837</v>
      </c>
      <c r="Y159" s="1">
        <f t="shared" si="67"/>
        <v>2176177.386598093</v>
      </c>
      <c r="Z159" s="1">
        <f t="shared" si="67"/>
        <v>2176177.386598093</v>
      </c>
      <c r="AA159" s="1">
        <f t="shared" si="68"/>
        <v>2399235.5687243976</v>
      </c>
      <c r="AB159" s="1">
        <f t="shared" si="69"/>
        <v>2519197.3471606174</v>
      </c>
      <c r="AC159" s="1">
        <f t="shared" si="70"/>
        <v>2645157.2145186481</v>
      </c>
      <c r="AD159" s="1">
        <f t="shared" si="71"/>
        <v>2777415.0752445809</v>
      </c>
      <c r="AE159" s="1">
        <f t="shared" si="72"/>
        <v>2916285.8290068102</v>
      </c>
      <c r="AF159" s="1">
        <f t="shared" si="73"/>
        <v>3062100.120457151</v>
      </c>
      <c r="AG159" s="1">
        <f t="shared" si="74"/>
        <v>3215205.1264800085</v>
      </c>
      <c r="AH159" s="1">
        <f t="shared" si="75"/>
        <v>3375965.3828040091</v>
      </c>
      <c r="AI159" s="1">
        <f t="shared" si="76"/>
        <v>3544763.6519442098</v>
      </c>
      <c r="AJ159" s="1">
        <f t="shared" si="77"/>
        <v>3722001.8345414205</v>
      </c>
      <c r="AK159" s="1">
        <f t="shared" si="78"/>
        <v>3908101.9262684914</v>
      </c>
      <c r="AL159" s="1">
        <f t="shared" si="79"/>
        <v>4103507.0225819163</v>
      </c>
      <c r="AM159" s="1">
        <f t="shared" si="80"/>
        <v>4308682.3737110123</v>
      </c>
      <c r="AN159" s="1">
        <f t="shared" si="81"/>
        <v>4524116.4923965633</v>
      </c>
      <c r="AO159" s="1">
        <f t="shared" si="82"/>
        <v>4750322.317016392</v>
      </c>
      <c r="AP159" s="1">
        <f t="shared" si="83"/>
        <v>4987838.4328672122</v>
      </c>
      <c r="AQ159" s="1">
        <f t="shared" si="84"/>
        <v>5237230.3545105727</v>
      </c>
      <c r="AR159" s="1">
        <f t="shared" si="85"/>
        <v>5499091.8722361019</v>
      </c>
      <c r="AS159" s="1">
        <f t="shared" si="86"/>
        <v>5774046.4658479076</v>
      </c>
      <c r="AT159" s="1">
        <f t="shared" si="87"/>
        <v>6062748.7891403036</v>
      </c>
      <c r="AU159" s="1">
        <f t="shared" si="88"/>
        <v>6365886.2285973188</v>
      </c>
      <c r="AV159" s="1">
        <f t="shared" si="89"/>
        <v>6684180.5400271853</v>
      </c>
      <c r="AW159" s="1">
        <f t="shared" si="90"/>
        <v>7018389.5670285448</v>
      </c>
      <c r="AX159" s="1">
        <f t="shared" si="91"/>
        <v>7369309.0453799721</v>
      </c>
      <c r="AY159" s="1">
        <f t="shared" si="92"/>
        <v>7737774.4976489712</v>
      </c>
      <c r="AZ159" s="1">
        <f t="shared" si="93"/>
        <v>8124663.2225314202</v>
      </c>
      <c r="BA159" s="1">
        <f t="shared" si="94"/>
        <v>8530896.3836579919</v>
      </c>
      <c r="BB159" s="1">
        <f t="shared" ref="BB159:BB205" si="95">$BB$100</f>
        <v>8957441.2028408926</v>
      </c>
      <c r="BC159" s="1">
        <f>$BC$100</f>
        <v>9405313.2629829384</v>
      </c>
      <c r="BD159" s="1">
        <f>(BE$79/$C$65)+BD$100</f>
        <v>2934444511.2261238</v>
      </c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2:102" x14ac:dyDescent="0.2">
      <c r="B160" s="14">
        <v>54</v>
      </c>
      <c r="C160" s="1">
        <f t="shared" si="45"/>
        <v>-7500000</v>
      </c>
      <c r="D160" s="1">
        <f t="shared" si="46"/>
        <v>781122.25702368817</v>
      </c>
      <c r="E160" s="1">
        <f t="shared" si="47"/>
        <v>820178.36987487262</v>
      </c>
      <c r="F160" s="1">
        <f t="shared" si="48"/>
        <v>861187.28836861625</v>
      </c>
      <c r="G160" s="1">
        <f t="shared" si="49"/>
        <v>904246.65278704709</v>
      </c>
      <c r="H160" s="1">
        <f t="shared" si="50"/>
        <v>949458.98542639951</v>
      </c>
      <c r="I160" s="1">
        <f t="shared" si="51"/>
        <v>996931.93469771952</v>
      </c>
      <c r="J160" s="1">
        <f t="shared" si="52"/>
        <v>1046778.5314326056</v>
      </c>
      <c r="K160" s="1">
        <f t="shared" si="53"/>
        <v>1099117.458004236</v>
      </c>
      <c r="L160" s="1">
        <f t="shared" si="54"/>
        <v>1154073.3309044479</v>
      </c>
      <c r="M160" s="1">
        <f t="shared" si="55"/>
        <v>1211776.9974496705</v>
      </c>
      <c r="N160" s="1">
        <f t="shared" si="56"/>
        <v>1272365.8473221541</v>
      </c>
      <c r="O160" s="1">
        <f t="shared" si="57"/>
        <v>1335984.1396882618</v>
      </c>
      <c r="P160" s="1">
        <f t="shared" si="58"/>
        <v>1402783.3466726749</v>
      </c>
      <c r="Q160" s="1">
        <f t="shared" si="59"/>
        <v>1472922.5140063087</v>
      </c>
      <c r="R160" s="1">
        <f t="shared" si="60"/>
        <v>1546568.6397066242</v>
      </c>
      <c r="S160" s="1">
        <f t="shared" si="61"/>
        <v>1623897.0716919554</v>
      </c>
      <c r="T160" s="1">
        <f t="shared" si="62"/>
        <v>1705091.9252765533</v>
      </c>
      <c r="U160" s="1">
        <f t="shared" si="63"/>
        <v>1790346.521540381</v>
      </c>
      <c r="V160" s="1">
        <f t="shared" si="64"/>
        <v>1879863.8476174001</v>
      </c>
      <c r="W160" s="1">
        <f t="shared" si="65"/>
        <v>1973857.0399982701</v>
      </c>
      <c r="X160" s="1">
        <f t="shared" si="66"/>
        <v>2072549.8919981837</v>
      </c>
      <c r="Y160" s="1">
        <f t="shared" si="67"/>
        <v>2176177.386598093</v>
      </c>
      <c r="Z160" s="1">
        <f t="shared" si="67"/>
        <v>2176177.386598093</v>
      </c>
      <c r="AA160" s="1">
        <f t="shared" si="68"/>
        <v>2399235.5687243976</v>
      </c>
      <c r="AB160" s="1">
        <f t="shared" si="69"/>
        <v>2519197.3471606174</v>
      </c>
      <c r="AC160" s="1">
        <f t="shared" si="70"/>
        <v>2645157.2145186481</v>
      </c>
      <c r="AD160" s="1">
        <f t="shared" si="71"/>
        <v>2777415.0752445809</v>
      </c>
      <c r="AE160" s="1">
        <f t="shared" si="72"/>
        <v>2916285.8290068102</v>
      </c>
      <c r="AF160" s="1">
        <f t="shared" si="73"/>
        <v>3062100.120457151</v>
      </c>
      <c r="AG160" s="1">
        <f t="shared" si="74"/>
        <v>3215205.1264800085</v>
      </c>
      <c r="AH160" s="1">
        <f t="shared" si="75"/>
        <v>3375965.3828040091</v>
      </c>
      <c r="AI160" s="1">
        <f t="shared" si="76"/>
        <v>3544763.6519442098</v>
      </c>
      <c r="AJ160" s="1">
        <f t="shared" si="77"/>
        <v>3722001.8345414205</v>
      </c>
      <c r="AK160" s="1">
        <f t="shared" si="78"/>
        <v>3908101.9262684914</v>
      </c>
      <c r="AL160" s="1">
        <f t="shared" si="79"/>
        <v>4103507.0225819163</v>
      </c>
      <c r="AM160" s="1">
        <f t="shared" si="80"/>
        <v>4308682.3737110123</v>
      </c>
      <c r="AN160" s="1">
        <f t="shared" si="81"/>
        <v>4524116.4923965633</v>
      </c>
      <c r="AO160" s="1">
        <f t="shared" si="82"/>
        <v>4750322.317016392</v>
      </c>
      <c r="AP160" s="1">
        <f t="shared" si="83"/>
        <v>4987838.4328672122</v>
      </c>
      <c r="AQ160" s="1">
        <f t="shared" si="84"/>
        <v>5237230.3545105727</v>
      </c>
      <c r="AR160" s="1">
        <f t="shared" si="85"/>
        <v>5499091.8722361019</v>
      </c>
      <c r="AS160" s="1">
        <f t="shared" si="86"/>
        <v>5774046.4658479076</v>
      </c>
      <c r="AT160" s="1">
        <f t="shared" si="87"/>
        <v>6062748.7891403036</v>
      </c>
      <c r="AU160" s="1">
        <f t="shared" si="88"/>
        <v>6365886.2285973188</v>
      </c>
      <c r="AV160" s="1">
        <f t="shared" si="89"/>
        <v>6684180.5400271853</v>
      </c>
      <c r="AW160" s="1">
        <f t="shared" si="90"/>
        <v>7018389.5670285448</v>
      </c>
      <c r="AX160" s="1">
        <f t="shared" si="91"/>
        <v>7369309.0453799721</v>
      </c>
      <c r="AY160" s="1">
        <f t="shared" si="92"/>
        <v>7737774.4976489712</v>
      </c>
      <c r="AZ160" s="1">
        <f t="shared" si="93"/>
        <v>8124663.2225314202</v>
      </c>
      <c r="BA160" s="1">
        <f t="shared" si="94"/>
        <v>8530896.3836579919</v>
      </c>
      <c r="BB160" s="1">
        <f t="shared" si="95"/>
        <v>8957441.2028408926</v>
      </c>
      <c r="BC160" s="1">
        <f t="shared" ref="BC160:BC205" si="96">$BC$100</f>
        <v>9405313.2629829384</v>
      </c>
      <c r="BD160" s="1">
        <f>$BD$100</f>
        <v>9875578.9261320867</v>
      </c>
      <c r="BE160" s="1">
        <f>(BF$79/$C$65)+BE$100</f>
        <v>3110388808.1328311</v>
      </c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2:102" x14ac:dyDescent="0.2">
      <c r="B161" s="14">
        <v>55</v>
      </c>
      <c r="C161" s="1">
        <f t="shared" si="45"/>
        <v>-7500000</v>
      </c>
      <c r="D161" s="1">
        <f t="shared" si="46"/>
        <v>781122.25702368817</v>
      </c>
      <c r="E161" s="1">
        <f t="shared" si="47"/>
        <v>820178.36987487262</v>
      </c>
      <c r="F161" s="1">
        <f t="shared" si="48"/>
        <v>861187.28836861625</v>
      </c>
      <c r="G161" s="1">
        <f t="shared" si="49"/>
        <v>904246.65278704709</v>
      </c>
      <c r="H161" s="1">
        <f t="shared" si="50"/>
        <v>949458.98542639951</v>
      </c>
      <c r="I161" s="1">
        <f t="shared" si="51"/>
        <v>996931.93469771952</v>
      </c>
      <c r="J161" s="1">
        <f t="shared" si="52"/>
        <v>1046778.5314326056</v>
      </c>
      <c r="K161" s="1">
        <f t="shared" si="53"/>
        <v>1099117.458004236</v>
      </c>
      <c r="L161" s="1">
        <f t="shared" si="54"/>
        <v>1154073.3309044479</v>
      </c>
      <c r="M161" s="1">
        <f t="shared" si="55"/>
        <v>1211776.9974496705</v>
      </c>
      <c r="N161" s="1">
        <f t="shared" si="56"/>
        <v>1272365.8473221541</v>
      </c>
      <c r="O161" s="1">
        <f t="shared" si="57"/>
        <v>1335984.1396882618</v>
      </c>
      <c r="P161" s="1">
        <f t="shared" si="58"/>
        <v>1402783.3466726749</v>
      </c>
      <c r="Q161" s="1">
        <f t="shared" si="59"/>
        <v>1472922.5140063087</v>
      </c>
      <c r="R161" s="1">
        <f t="shared" si="60"/>
        <v>1546568.6397066242</v>
      </c>
      <c r="S161" s="1">
        <f t="shared" si="61"/>
        <v>1623897.0716919554</v>
      </c>
      <c r="T161" s="1">
        <f t="shared" si="62"/>
        <v>1705091.9252765533</v>
      </c>
      <c r="U161" s="1">
        <f t="shared" si="63"/>
        <v>1790346.521540381</v>
      </c>
      <c r="V161" s="1">
        <f t="shared" si="64"/>
        <v>1879863.8476174001</v>
      </c>
      <c r="W161" s="1">
        <f t="shared" si="65"/>
        <v>1973857.0399982701</v>
      </c>
      <c r="X161" s="1">
        <f t="shared" si="66"/>
        <v>2072549.8919981837</v>
      </c>
      <c r="Y161" s="1">
        <f t="shared" si="67"/>
        <v>2176177.386598093</v>
      </c>
      <c r="Z161" s="1">
        <f t="shared" si="67"/>
        <v>2176177.386598093</v>
      </c>
      <c r="AA161" s="1">
        <f t="shared" si="68"/>
        <v>2399235.5687243976</v>
      </c>
      <c r="AB161" s="1">
        <f t="shared" si="69"/>
        <v>2519197.3471606174</v>
      </c>
      <c r="AC161" s="1">
        <f t="shared" si="70"/>
        <v>2645157.2145186481</v>
      </c>
      <c r="AD161" s="1">
        <f t="shared" si="71"/>
        <v>2777415.0752445809</v>
      </c>
      <c r="AE161" s="1">
        <f t="shared" si="72"/>
        <v>2916285.8290068102</v>
      </c>
      <c r="AF161" s="1">
        <f t="shared" si="73"/>
        <v>3062100.120457151</v>
      </c>
      <c r="AG161" s="1">
        <f t="shared" si="74"/>
        <v>3215205.1264800085</v>
      </c>
      <c r="AH161" s="1">
        <f t="shared" si="75"/>
        <v>3375965.3828040091</v>
      </c>
      <c r="AI161" s="1">
        <f t="shared" si="76"/>
        <v>3544763.6519442098</v>
      </c>
      <c r="AJ161" s="1">
        <f t="shared" si="77"/>
        <v>3722001.8345414205</v>
      </c>
      <c r="AK161" s="1">
        <f t="shared" si="78"/>
        <v>3908101.9262684914</v>
      </c>
      <c r="AL161" s="1">
        <f t="shared" si="79"/>
        <v>4103507.0225819163</v>
      </c>
      <c r="AM161" s="1">
        <f t="shared" si="80"/>
        <v>4308682.3737110123</v>
      </c>
      <c r="AN161" s="1">
        <f t="shared" si="81"/>
        <v>4524116.4923965633</v>
      </c>
      <c r="AO161" s="1">
        <f t="shared" si="82"/>
        <v>4750322.317016392</v>
      </c>
      <c r="AP161" s="1">
        <f t="shared" si="83"/>
        <v>4987838.4328672122</v>
      </c>
      <c r="AQ161" s="1">
        <f t="shared" si="84"/>
        <v>5237230.3545105727</v>
      </c>
      <c r="AR161" s="1">
        <f t="shared" si="85"/>
        <v>5499091.8722361019</v>
      </c>
      <c r="AS161" s="1">
        <f t="shared" si="86"/>
        <v>5774046.4658479076</v>
      </c>
      <c r="AT161" s="1">
        <f t="shared" si="87"/>
        <v>6062748.7891403036</v>
      </c>
      <c r="AU161" s="1">
        <f t="shared" si="88"/>
        <v>6365886.2285973188</v>
      </c>
      <c r="AV161" s="1">
        <f t="shared" si="89"/>
        <v>6684180.5400271853</v>
      </c>
      <c r="AW161" s="1">
        <f t="shared" si="90"/>
        <v>7018389.5670285448</v>
      </c>
      <c r="AX161" s="1">
        <f t="shared" si="91"/>
        <v>7369309.0453799721</v>
      </c>
      <c r="AY161" s="1">
        <f t="shared" si="92"/>
        <v>7737774.4976489712</v>
      </c>
      <c r="AZ161" s="1">
        <f t="shared" si="93"/>
        <v>8124663.2225314202</v>
      </c>
      <c r="BA161" s="1">
        <f t="shared" si="94"/>
        <v>8530896.3836579919</v>
      </c>
      <c r="BB161" s="1">
        <f t="shared" si="95"/>
        <v>8957441.2028408926</v>
      </c>
      <c r="BC161" s="1">
        <f t="shared" si="96"/>
        <v>9405313.2629829384</v>
      </c>
      <c r="BD161" s="1">
        <f t="shared" ref="BD161:BD205" si="97">$BD$100</f>
        <v>9875578.9261320867</v>
      </c>
      <c r="BE161" s="1">
        <f>$BE$100</f>
        <v>10369357.872438692</v>
      </c>
      <c r="BF161" s="1">
        <f>(BG$79/$C$65)+BF$100</f>
        <v>3428731048.0812593</v>
      </c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2:102" x14ac:dyDescent="0.2">
      <c r="B162" s="14">
        <v>56</v>
      </c>
      <c r="C162" s="1">
        <f t="shared" si="45"/>
        <v>-7500000</v>
      </c>
      <c r="D162" s="1">
        <f t="shared" si="46"/>
        <v>781122.25702368817</v>
      </c>
      <c r="E162" s="1">
        <f t="shared" si="47"/>
        <v>820178.36987487262</v>
      </c>
      <c r="F162" s="1">
        <f t="shared" si="48"/>
        <v>861187.28836861625</v>
      </c>
      <c r="G162" s="1">
        <f t="shared" si="49"/>
        <v>904246.65278704709</v>
      </c>
      <c r="H162" s="1">
        <f t="shared" si="50"/>
        <v>949458.98542639951</v>
      </c>
      <c r="I162" s="1">
        <f t="shared" si="51"/>
        <v>996931.93469771952</v>
      </c>
      <c r="J162" s="1">
        <f t="shared" si="52"/>
        <v>1046778.5314326056</v>
      </c>
      <c r="K162" s="1">
        <f t="shared" si="53"/>
        <v>1099117.458004236</v>
      </c>
      <c r="L162" s="1">
        <f t="shared" si="54"/>
        <v>1154073.3309044479</v>
      </c>
      <c r="M162" s="1">
        <f t="shared" si="55"/>
        <v>1211776.9974496705</v>
      </c>
      <c r="N162" s="1">
        <f t="shared" si="56"/>
        <v>1272365.8473221541</v>
      </c>
      <c r="O162" s="1">
        <f t="shared" si="57"/>
        <v>1335984.1396882618</v>
      </c>
      <c r="P162" s="1">
        <f t="shared" si="58"/>
        <v>1402783.3466726749</v>
      </c>
      <c r="Q162" s="1">
        <f t="shared" si="59"/>
        <v>1472922.5140063087</v>
      </c>
      <c r="R162" s="1">
        <f t="shared" si="60"/>
        <v>1546568.6397066242</v>
      </c>
      <c r="S162" s="1">
        <f t="shared" si="61"/>
        <v>1623897.0716919554</v>
      </c>
      <c r="T162" s="1">
        <f t="shared" si="62"/>
        <v>1705091.9252765533</v>
      </c>
      <c r="U162" s="1">
        <f t="shared" si="63"/>
        <v>1790346.521540381</v>
      </c>
      <c r="V162" s="1">
        <f t="shared" si="64"/>
        <v>1879863.8476174001</v>
      </c>
      <c r="W162" s="1">
        <f t="shared" si="65"/>
        <v>1973857.0399982701</v>
      </c>
      <c r="X162" s="1">
        <f t="shared" si="66"/>
        <v>2072549.8919981837</v>
      </c>
      <c r="Y162" s="1">
        <f t="shared" si="67"/>
        <v>2176177.386598093</v>
      </c>
      <c r="Z162" s="1">
        <f t="shared" si="67"/>
        <v>2176177.386598093</v>
      </c>
      <c r="AA162" s="1">
        <f t="shared" si="68"/>
        <v>2399235.5687243976</v>
      </c>
      <c r="AB162" s="1">
        <f t="shared" si="69"/>
        <v>2519197.3471606174</v>
      </c>
      <c r="AC162" s="1">
        <f t="shared" si="70"/>
        <v>2645157.2145186481</v>
      </c>
      <c r="AD162" s="1">
        <f t="shared" si="71"/>
        <v>2777415.0752445809</v>
      </c>
      <c r="AE162" s="1">
        <f t="shared" si="72"/>
        <v>2916285.8290068102</v>
      </c>
      <c r="AF162" s="1">
        <f t="shared" si="73"/>
        <v>3062100.120457151</v>
      </c>
      <c r="AG162" s="1">
        <f t="shared" si="74"/>
        <v>3215205.1264800085</v>
      </c>
      <c r="AH162" s="1">
        <f t="shared" si="75"/>
        <v>3375965.3828040091</v>
      </c>
      <c r="AI162" s="1">
        <f t="shared" si="76"/>
        <v>3544763.6519442098</v>
      </c>
      <c r="AJ162" s="1">
        <f t="shared" si="77"/>
        <v>3722001.8345414205</v>
      </c>
      <c r="AK162" s="1">
        <f t="shared" si="78"/>
        <v>3908101.9262684914</v>
      </c>
      <c r="AL162" s="1">
        <f t="shared" si="79"/>
        <v>4103507.0225819163</v>
      </c>
      <c r="AM162" s="1">
        <f t="shared" si="80"/>
        <v>4308682.3737110123</v>
      </c>
      <c r="AN162" s="1">
        <f t="shared" si="81"/>
        <v>4524116.4923965633</v>
      </c>
      <c r="AO162" s="1">
        <f t="shared" si="82"/>
        <v>4750322.317016392</v>
      </c>
      <c r="AP162" s="1">
        <f t="shared" si="83"/>
        <v>4987838.4328672122</v>
      </c>
      <c r="AQ162" s="1">
        <f t="shared" si="84"/>
        <v>5237230.3545105727</v>
      </c>
      <c r="AR162" s="1">
        <f t="shared" si="85"/>
        <v>5499091.8722361019</v>
      </c>
      <c r="AS162" s="1">
        <f t="shared" si="86"/>
        <v>5774046.4658479076</v>
      </c>
      <c r="AT162" s="1">
        <f t="shared" si="87"/>
        <v>6062748.7891403036</v>
      </c>
      <c r="AU162" s="1">
        <f t="shared" si="88"/>
        <v>6365886.2285973188</v>
      </c>
      <c r="AV162" s="1">
        <f t="shared" si="89"/>
        <v>6684180.5400271853</v>
      </c>
      <c r="AW162" s="1">
        <f t="shared" si="90"/>
        <v>7018389.5670285448</v>
      </c>
      <c r="AX162" s="1">
        <f t="shared" si="91"/>
        <v>7369309.0453799721</v>
      </c>
      <c r="AY162" s="1">
        <f t="shared" si="92"/>
        <v>7737774.4976489712</v>
      </c>
      <c r="AZ162" s="1">
        <f t="shared" si="93"/>
        <v>8124663.2225314202</v>
      </c>
      <c r="BA162" s="1">
        <f t="shared" si="94"/>
        <v>8530896.3836579919</v>
      </c>
      <c r="BB162" s="1">
        <f t="shared" si="95"/>
        <v>8957441.2028408926</v>
      </c>
      <c r="BC162" s="1">
        <f t="shared" si="96"/>
        <v>9405313.2629829384</v>
      </c>
      <c r="BD162" s="1">
        <f t="shared" si="97"/>
        <v>9875578.9261320867</v>
      </c>
      <c r="BE162" s="1">
        <f t="shared" ref="BE162:BE205" si="98">$BE$100</f>
        <v>10369357.872438692</v>
      </c>
      <c r="BF162" s="1">
        <f>$BF$100</f>
        <v>10887825.766060626</v>
      </c>
      <c r="BG162" s="1">
        <f>(BH$79/$C$65)+BG$100</f>
        <v>3706132562.2710876</v>
      </c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2:102" x14ac:dyDescent="0.2">
      <c r="B163" s="14">
        <v>57</v>
      </c>
      <c r="C163" s="1">
        <f t="shared" si="45"/>
        <v>-7500000</v>
      </c>
      <c r="D163" s="1">
        <f t="shared" si="46"/>
        <v>781122.25702368817</v>
      </c>
      <c r="E163" s="1">
        <f t="shared" si="47"/>
        <v>820178.36987487262</v>
      </c>
      <c r="F163" s="1">
        <f t="shared" si="48"/>
        <v>861187.28836861625</v>
      </c>
      <c r="G163" s="1">
        <f t="shared" si="49"/>
        <v>904246.65278704709</v>
      </c>
      <c r="H163" s="1">
        <f t="shared" si="50"/>
        <v>949458.98542639951</v>
      </c>
      <c r="I163" s="1">
        <f t="shared" si="51"/>
        <v>996931.93469771952</v>
      </c>
      <c r="J163" s="1">
        <f t="shared" si="52"/>
        <v>1046778.5314326056</v>
      </c>
      <c r="K163" s="1">
        <f t="shared" si="53"/>
        <v>1099117.458004236</v>
      </c>
      <c r="L163" s="1">
        <f t="shared" si="54"/>
        <v>1154073.3309044479</v>
      </c>
      <c r="M163" s="1">
        <f t="shared" si="55"/>
        <v>1211776.9974496705</v>
      </c>
      <c r="N163" s="1">
        <f t="shared" si="56"/>
        <v>1272365.8473221541</v>
      </c>
      <c r="O163" s="1">
        <f t="shared" si="57"/>
        <v>1335984.1396882618</v>
      </c>
      <c r="P163" s="1">
        <f t="shared" si="58"/>
        <v>1402783.3466726749</v>
      </c>
      <c r="Q163" s="1">
        <f t="shared" si="59"/>
        <v>1472922.5140063087</v>
      </c>
      <c r="R163" s="1">
        <f t="shared" si="60"/>
        <v>1546568.6397066242</v>
      </c>
      <c r="S163" s="1">
        <f t="shared" si="61"/>
        <v>1623897.0716919554</v>
      </c>
      <c r="T163" s="1">
        <f t="shared" si="62"/>
        <v>1705091.9252765533</v>
      </c>
      <c r="U163" s="1">
        <f t="shared" si="63"/>
        <v>1790346.521540381</v>
      </c>
      <c r="V163" s="1">
        <f t="shared" si="64"/>
        <v>1879863.8476174001</v>
      </c>
      <c r="W163" s="1">
        <f t="shared" si="65"/>
        <v>1973857.0399982701</v>
      </c>
      <c r="X163" s="1">
        <f t="shared" si="66"/>
        <v>2072549.8919981837</v>
      </c>
      <c r="Y163" s="1">
        <f t="shared" si="67"/>
        <v>2176177.386598093</v>
      </c>
      <c r="Z163" s="1">
        <f t="shared" si="67"/>
        <v>2176177.386598093</v>
      </c>
      <c r="AA163" s="1">
        <f t="shared" si="68"/>
        <v>2399235.5687243976</v>
      </c>
      <c r="AB163" s="1">
        <f t="shared" si="69"/>
        <v>2519197.3471606174</v>
      </c>
      <c r="AC163" s="1">
        <f t="shared" si="70"/>
        <v>2645157.2145186481</v>
      </c>
      <c r="AD163" s="1">
        <f t="shared" si="71"/>
        <v>2777415.0752445809</v>
      </c>
      <c r="AE163" s="1">
        <f t="shared" si="72"/>
        <v>2916285.8290068102</v>
      </c>
      <c r="AF163" s="1">
        <f t="shared" si="73"/>
        <v>3062100.120457151</v>
      </c>
      <c r="AG163" s="1">
        <f t="shared" si="74"/>
        <v>3215205.1264800085</v>
      </c>
      <c r="AH163" s="1">
        <f t="shared" si="75"/>
        <v>3375965.3828040091</v>
      </c>
      <c r="AI163" s="1">
        <f t="shared" si="76"/>
        <v>3544763.6519442098</v>
      </c>
      <c r="AJ163" s="1">
        <f t="shared" si="77"/>
        <v>3722001.8345414205</v>
      </c>
      <c r="AK163" s="1">
        <f t="shared" si="78"/>
        <v>3908101.9262684914</v>
      </c>
      <c r="AL163" s="1">
        <f t="shared" si="79"/>
        <v>4103507.0225819163</v>
      </c>
      <c r="AM163" s="1">
        <f t="shared" si="80"/>
        <v>4308682.3737110123</v>
      </c>
      <c r="AN163" s="1">
        <f t="shared" si="81"/>
        <v>4524116.4923965633</v>
      </c>
      <c r="AO163" s="1">
        <f t="shared" si="82"/>
        <v>4750322.317016392</v>
      </c>
      <c r="AP163" s="1">
        <f t="shared" si="83"/>
        <v>4987838.4328672122</v>
      </c>
      <c r="AQ163" s="1">
        <f t="shared" si="84"/>
        <v>5237230.3545105727</v>
      </c>
      <c r="AR163" s="1">
        <f t="shared" si="85"/>
        <v>5499091.8722361019</v>
      </c>
      <c r="AS163" s="1">
        <f t="shared" si="86"/>
        <v>5774046.4658479076</v>
      </c>
      <c r="AT163" s="1">
        <f t="shared" si="87"/>
        <v>6062748.7891403036</v>
      </c>
      <c r="AU163" s="1">
        <f t="shared" si="88"/>
        <v>6365886.2285973188</v>
      </c>
      <c r="AV163" s="1">
        <f t="shared" si="89"/>
        <v>6684180.5400271853</v>
      </c>
      <c r="AW163" s="1">
        <f t="shared" si="90"/>
        <v>7018389.5670285448</v>
      </c>
      <c r="AX163" s="1">
        <f t="shared" si="91"/>
        <v>7369309.0453799721</v>
      </c>
      <c r="AY163" s="1">
        <f t="shared" si="92"/>
        <v>7737774.4976489712</v>
      </c>
      <c r="AZ163" s="1">
        <f t="shared" si="93"/>
        <v>8124663.2225314202</v>
      </c>
      <c r="BA163" s="1">
        <f t="shared" si="94"/>
        <v>8530896.3836579919</v>
      </c>
      <c r="BB163" s="1">
        <f t="shared" si="95"/>
        <v>8957441.2028408926</v>
      </c>
      <c r="BC163" s="1">
        <f t="shared" si="96"/>
        <v>9405313.2629829384</v>
      </c>
      <c r="BD163" s="1">
        <f t="shared" si="97"/>
        <v>9875578.9261320867</v>
      </c>
      <c r="BE163" s="1">
        <f t="shared" si="98"/>
        <v>10369357.872438692</v>
      </c>
      <c r="BF163" s="1">
        <f t="shared" ref="BF163:BF205" si="99">$BF$100</f>
        <v>10887825.766060626</v>
      </c>
      <c r="BG163" s="1">
        <f>$BG$100</f>
        <v>11432217.054363659</v>
      </c>
      <c r="BH163" s="1">
        <f>(BI$79/$C$65)+BH$100</f>
        <v>4005881349.1132669</v>
      </c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2:102" x14ac:dyDescent="0.2">
      <c r="B164" s="14">
        <v>58</v>
      </c>
      <c r="C164" s="1">
        <f t="shared" si="45"/>
        <v>-7500000</v>
      </c>
      <c r="D164" s="1">
        <f t="shared" si="46"/>
        <v>781122.25702368817</v>
      </c>
      <c r="E164" s="1">
        <f t="shared" si="47"/>
        <v>820178.36987487262</v>
      </c>
      <c r="F164" s="1">
        <f t="shared" si="48"/>
        <v>861187.28836861625</v>
      </c>
      <c r="G164" s="1">
        <f t="shared" si="49"/>
        <v>904246.65278704709</v>
      </c>
      <c r="H164" s="1">
        <f t="shared" si="50"/>
        <v>949458.98542639951</v>
      </c>
      <c r="I164" s="1">
        <f t="shared" si="51"/>
        <v>996931.93469771952</v>
      </c>
      <c r="J164" s="1">
        <f t="shared" si="52"/>
        <v>1046778.5314326056</v>
      </c>
      <c r="K164" s="1">
        <f t="shared" si="53"/>
        <v>1099117.458004236</v>
      </c>
      <c r="L164" s="1">
        <f t="shared" si="54"/>
        <v>1154073.3309044479</v>
      </c>
      <c r="M164" s="1">
        <f t="shared" si="55"/>
        <v>1211776.9974496705</v>
      </c>
      <c r="N164" s="1">
        <f t="shared" si="56"/>
        <v>1272365.8473221541</v>
      </c>
      <c r="O164" s="1">
        <f t="shared" si="57"/>
        <v>1335984.1396882618</v>
      </c>
      <c r="P164" s="1">
        <f t="shared" si="58"/>
        <v>1402783.3466726749</v>
      </c>
      <c r="Q164" s="1">
        <f t="shared" si="59"/>
        <v>1472922.5140063087</v>
      </c>
      <c r="R164" s="1">
        <f t="shared" si="60"/>
        <v>1546568.6397066242</v>
      </c>
      <c r="S164" s="1">
        <f t="shared" si="61"/>
        <v>1623897.0716919554</v>
      </c>
      <c r="T164" s="1">
        <f t="shared" si="62"/>
        <v>1705091.9252765533</v>
      </c>
      <c r="U164" s="1">
        <f t="shared" si="63"/>
        <v>1790346.521540381</v>
      </c>
      <c r="V164" s="1">
        <f t="shared" si="64"/>
        <v>1879863.8476174001</v>
      </c>
      <c r="W164" s="1">
        <f t="shared" si="65"/>
        <v>1973857.0399982701</v>
      </c>
      <c r="X164" s="1">
        <f t="shared" si="66"/>
        <v>2072549.8919981837</v>
      </c>
      <c r="Y164" s="1">
        <f t="shared" si="67"/>
        <v>2176177.386598093</v>
      </c>
      <c r="Z164" s="1">
        <f t="shared" si="67"/>
        <v>2176177.386598093</v>
      </c>
      <c r="AA164" s="1">
        <f t="shared" si="68"/>
        <v>2399235.5687243976</v>
      </c>
      <c r="AB164" s="1">
        <f t="shared" si="69"/>
        <v>2519197.3471606174</v>
      </c>
      <c r="AC164" s="1">
        <f t="shared" si="70"/>
        <v>2645157.2145186481</v>
      </c>
      <c r="AD164" s="1">
        <f t="shared" si="71"/>
        <v>2777415.0752445809</v>
      </c>
      <c r="AE164" s="1">
        <f t="shared" si="72"/>
        <v>2916285.8290068102</v>
      </c>
      <c r="AF164" s="1">
        <f t="shared" si="73"/>
        <v>3062100.120457151</v>
      </c>
      <c r="AG164" s="1">
        <f t="shared" si="74"/>
        <v>3215205.1264800085</v>
      </c>
      <c r="AH164" s="1">
        <f t="shared" si="75"/>
        <v>3375965.3828040091</v>
      </c>
      <c r="AI164" s="1">
        <f t="shared" si="76"/>
        <v>3544763.6519442098</v>
      </c>
      <c r="AJ164" s="1">
        <f t="shared" si="77"/>
        <v>3722001.8345414205</v>
      </c>
      <c r="AK164" s="1">
        <f t="shared" si="78"/>
        <v>3908101.9262684914</v>
      </c>
      <c r="AL164" s="1">
        <f t="shared" si="79"/>
        <v>4103507.0225819163</v>
      </c>
      <c r="AM164" s="1">
        <f t="shared" si="80"/>
        <v>4308682.3737110123</v>
      </c>
      <c r="AN164" s="1">
        <f t="shared" si="81"/>
        <v>4524116.4923965633</v>
      </c>
      <c r="AO164" s="1">
        <f t="shared" si="82"/>
        <v>4750322.317016392</v>
      </c>
      <c r="AP164" s="1">
        <f t="shared" si="83"/>
        <v>4987838.4328672122</v>
      </c>
      <c r="AQ164" s="1">
        <f t="shared" si="84"/>
        <v>5237230.3545105727</v>
      </c>
      <c r="AR164" s="1">
        <f t="shared" si="85"/>
        <v>5499091.8722361019</v>
      </c>
      <c r="AS164" s="1">
        <f t="shared" si="86"/>
        <v>5774046.4658479076</v>
      </c>
      <c r="AT164" s="1">
        <f t="shared" si="87"/>
        <v>6062748.7891403036</v>
      </c>
      <c r="AU164" s="1">
        <f t="shared" si="88"/>
        <v>6365886.2285973188</v>
      </c>
      <c r="AV164" s="1">
        <f t="shared" si="89"/>
        <v>6684180.5400271853</v>
      </c>
      <c r="AW164" s="1">
        <f t="shared" si="90"/>
        <v>7018389.5670285448</v>
      </c>
      <c r="AX164" s="1">
        <f t="shared" si="91"/>
        <v>7369309.0453799721</v>
      </c>
      <c r="AY164" s="1">
        <f t="shared" si="92"/>
        <v>7737774.4976489712</v>
      </c>
      <c r="AZ164" s="1">
        <f t="shared" si="93"/>
        <v>8124663.2225314202</v>
      </c>
      <c r="BA164" s="1">
        <f t="shared" si="94"/>
        <v>8530896.3836579919</v>
      </c>
      <c r="BB164" s="1">
        <f t="shared" si="95"/>
        <v>8957441.2028408926</v>
      </c>
      <c r="BC164" s="1">
        <f t="shared" si="96"/>
        <v>9405313.2629829384</v>
      </c>
      <c r="BD164" s="1">
        <f t="shared" si="97"/>
        <v>9875578.9261320867</v>
      </c>
      <c r="BE164" s="1">
        <f t="shared" si="98"/>
        <v>10369357.872438692</v>
      </c>
      <c r="BF164" s="1">
        <f t="shared" si="99"/>
        <v>10887825.766060626</v>
      </c>
      <c r="BG164" s="1">
        <f t="shared" ref="BG164:BG205" si="100">$BG$100</f>
        <v>11432217.054363659</v>
      </c>
      <c r="BH164" s="1">
        <f>$BH$100</f>
        <v>12003827.907081842</v>
      </c>
      <c r="BI164" s="1">
        <f>(BJ$79/$C$65)+BI$100</f>
        <v>4329772947.9958477</v>
      </c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2:102" x14ac:dyDescent="0.2">
      <c r="B165" s="14">
        <v>59</v>
      </c>
      <c r="C165" s="1">
        <f t="shared" si="45"/>
        <v>-7500000</v>
      </c>
      <c r="D165" s="1">
        <f t="shared" si="46"/>
        <v>781122.25702368817</v>
      </c>
      <c r="E165" s="1">
        <f t="shared" si="47"/>
        <v>820178.36987487262</v>
      </c>
      <c r="F165" s="1">
        <f t="shared" si="48"/>
        <v>861187.28836861625</v>
      </c>
      <c r="G165" s="1">
        <f t="shared" si="49"/>
        <v>904246.65278704709</v>
      </c>
      <c r="H165" s="1">
        <f t="shared" si="50"/>
        <v>949458.98542639951</v>
      </c>
      <c r="I165" s="1">
        <f t="shared" si="51"/>
        <v>996931.93469771952</v>
      </c>
      <c r="J165" s="1">
        <f t="shared" si="52"/>
        <v>1046778.5314326056</v>
      </c>
      <c r="K165" s="1">
        <f t="shared" si="53"/>
        <v>1099117.458004236</v>
      </c>
      <c r="L165" s="1">
        <f t="shared" si="54"/>
        <v>1154073.3309044479</v>
      </c>
      <c r="M165" s="1">
        <f t="shared" si="55"/>
        <v>1211776.9974496705</v>
      </c>
      <c r="N165" s="1">
        <f t="shared" si="56"/>
        <v>1272365.8473221541</v>
      </c>
      <c r="O165" s="1">
        <f t="shared" si="57"/>
        <v>1335984.1396882618</v>
      </c>
      <c r="P165" s="1">
        <f t="shared" si="58"/>
        <v>1402783.3466726749</v>
      </c>
      <c r="Q165" s="1">
        <f t="shared" si="59"/>
        <v>1472922.5140063087</v>
      </c>
      <c r="R165" s="1">
        <f t="shared" si="60"/>
        <v>1546568.6397066242</v>
      </c>
      <c r="S165" s="1">
        <f t="shared" si="61"/>
        <v>1623897.0716919554</v>
      </c>
      <c r="T165" s="1">
        <f t="shared" si="62"/>
        <v>1705091.9252765533</v>
      </c>
      <c r="U165" s="1">
        <f t="shared" si="63"/>
        <v>1790346.521540381</v>
      </c>
      <c r="V165" s="1">
        <f t="shared" si="64"/>
        <v>1879863.8476174001</v>
      </c>
      <c r="W165" s="1">
        <f t="shared" si="65"/>
        <v>1973857.0399982701</v>
      </c>
      <c r="X165" s="1">
        <f t="shared" si="66"/>
        <v>2072549.8919981837</v>
      </c>
      <c r="Y165" s="1">
        <f t="shared" si="67"/>
        <v>2176177.386598093</v>
      </c>
      <c r="Z165" s="1">
        <f t="shared" si="67"/>
        <v>2176177.386598093</v>
      </c>
      <c r="AA165" s="1">
        <f t="shared" si="68"/>
        <v>2399235.5687243976</v>
      </c>
      <c r="AB165" s="1">
        <f t="shared" si="69"/>
        <v>2519197.3471606174</v>
      </c>
      <c r="AC165" s="1">
        <f t="shared" si="70"/>
        <v>2645157.2145186481</v>
      </c>
      <c r="AD165" s="1">
        <f t="shared" si="71"/>
        <v>2777415.0752445809</v>
      </c>
      <c r="AE165" s="1">
        <f t="shared" si="72"/>
        <v>2916285.8290068102</v>
      </c>
      <c r="AF165" s="1">
        <f t="shared" si="73"/>
        <v>3062100.120457151</v>
      </c>
      <c r="AG165" s="1">
        <f t="shared" si="74"/>
        <v>3215205.1264800085</v>
      </c>
      <c r="AH165" s="1">
        <f t="shared" si="75"/>
        <v>3375965.3828040091</v>
      </c>
      <c r="AI165" s="1">
        <f t="shared" si="76"/>
        <v>3544763.6519442098</v>
      </c>
      <c r="AJ165" s="1">
        <f t="shared" si="77"/>
        <v>3722001.8345414205</v>
      </c>
      <c r="AK165" s="1">
        <f t="shared" si="78"/>
        <v>3908101.9262684914</v>
      </c>
      <c r="AL165" s="1">
        <f t="shared" si="79"/>
        <v>4103507.0225819163</v>
      </c>
      <c r="AM165" s="1">
        <f t="shared" si="80"/>
        <v>4308682.3737110123</v>
      </c>
      <c r="AN165" s="1">
        <f t="shared" si="81"/>
        <v>4524116.4923965633</v>
      </c>
      <c r="AO165" s="1">
        <f t="shared" si="82"/>
        <v>4750322.317016392</v>
      </c>
      <c r="AP165" s="1">
        <f t="shared" si="83"/>
        <v>4987838.4328672122</v>
      </c>
      <c r="AQ165" s="1">
        <f t="shared" si="84"/>
        <v>5237230.3545105727</v>
      </c>
      <c r="AR165" s="1">
        <f t="shared" si="85"/>
        <v>5499091.8722361019</v>
      </c>
      <c r="AS165" s="1">
        <f t="shared" si="86"/>
        <v>5774046.4658479076</v>
      </c>
      <c r="AT165" s="1">
        <f t="shared" si="87"/>
        <v>6062748.7891403036</v>
      </c>
      <c r="AU165" s="1">
        <f t="shared" si="88"/>
        <v>6365886.2285973188</v>
      </c>
      <c r="AV165" s="1">
        <f t="shared" si="89"/>
        <v>6684180.5400271853</v>
      </c>
      <c r="AW165" s="1">
        <f t="shared" si="90"/>
        <v>7018389.5670285448</v>
      </c>
      <c r="AX165" s="1">
        <f t="shared" si="91"/>
        <v>7369309.0453799721</v>
      </c>
      <c r="AY165" s="1">
        <f t="shared" si="92"/>
        <v>7737774.4976489712</v>
      </c>
      <c r="AZ165" s="1">
        <f t="shared" si="93"/>
        <v>8124663.2225314202</v>
      </c>
      <c r="BA165" s="1">
        <f t="shared" si="94"/>
        <v>8530896.3836579919</v>
      </c>
      <c r="BB165" s="1">
        <f t="shared" si="95"/>
        <v>8957441.2028408926</v>
      </c>
      <c r="BC165" s="1">
        <f t="shared" si="96"/>
        <v>9405313.2629829384</v>
      </c>
      <c r="BD165" s="1">
        <f t="shared" si="97"/>
        <v>9875578.9261320867</v>
      </c>
      <c r="BE165" s="1">
        <f t="shared" si="98"/>
        <v>10369357.872438692</v>
      </c>
      <c r="BF165" s="1">
        <f t="shared" si="99"/>
        <v>10887825.766060626</v>
      </c>
      <c r="BG165" s="1">
        <f t="shared" si="100"/>
        <v>11432217.054363659</v>
      </c>
      <c r="BH165" s="1">
        <f t="shared" ref="BH165:BH205" si="101">$BH$100</f>
        <v>12003827.907081842</v>
      </c>
      <c r="BI165" s="1">
        <f>$BI$100</f>
        <v>12604019.302435935</v>
      </c>
      <c r="BJ165" s="1">
        <f>(BK$79/$C$65)+BJ$100</f>
        <v>4597277702.2033787</v>
      </c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2:102" x14ac:dyDescent="0.2">
      <c r="B166" s="14">
        <v>60</v>
      </c>
      <c r="C166" s="1">
        <f t="shared" si="45"/>
        <v>-7500000</v>
      </c>
      <c r="D166" s="1">
        <f t="shared" si="46"/>
        <v>781122.25702368817</v>
      </c>
      <c r="E166" s="1">
        <f t="shared" si="47"/>
        <v>820178.36987487262</v>
      </c>
      <c r="F166" s="1">
        <f t="shared" si="48"/>
        <v>861187.28836861625</v>
      </c>
      <c r="G166" s="1">
        <f t="shared" si="49"/>
        <v>904246.65278704709</v>
      </c>
      <c r="H166" s="1">
        <f t="shared" si="50"/>
        <v>949458.98542639951</v>
      </c>
      <c r="I166" s="1">
        <f t="shared" si="51"/>
        <v>996931.93469771952</v>
      </c>
      <c r="J166" s="1">
        <f t="shared" si="52"/>
        <v>1046778.5314326056</v>
      </c>
      <c r="K166" s="1">
        <f t="shared" si="53"/>
        <v>1099117.458004236</v>
      </c>
      <c r="L166" s="1">
        <f t="shared" si="54"/>
        <v>1154073.3309044479</v>
      </c>
      <c r="M166" s="1">
        <f t="shared" si="55"/>
        <v>1211776.9974496705</v>
      </c>
      <c r="N166" s="1">
        <f t="shared" si="56"/>
        <v>1272365.8473221541</v>
      </c>
      <c r="O166" s="1">
        <f t="shared" si="57"/>
        <v>1335984.1396882618</v>
      </c>
      <c r="P166" s="1">
        <f t="shared" si="58"/>
        <v>1402783.3466726749</v>
      </c>
      <c r="Q166" s="1">
        <f t="shared" si="59"/>
        <v>1472922.5140063087</v>
      </c>
      <c r="R166" s="1">
        <f t="shared" si="60"/>
        <v>1546568.6397066242</v>
      </c>
      <c r="S166" s="1">
        <f t="shared" si="61"/>
        <v>1623897.0716919554</v>
      </c>
      <c r="T166" s="1">
        <f t="shared" si="62"/>
        <v>1705091.9252765533</v>
      </c>
      <c r="U166" s="1">
        <f t="shared" si="63"/>
        <v>1790346.521540381</v>
      </c>
      <c r="V166" s="1">
        <f t="shared" si="64"/>
        <v>1879863.8476174001</v>
      </c>
      <c r="W166" s="1">
        <f t="shared" si="65"/>
        <v>1973857.0399982701</v>
      </c>
      <c r="X166" s="1">
        <f t="shared" si="66"/>
        <v>2072549.8919981837</v>
      </c>
      <c r="Y166" s="1">
        <f t="shared" si="67"/>
        <v>2176177.386598093</v>
      </c>
      <c r="Z166" s="1">
        <f t="shared" si="67"/>
        <v>2176177.386598093</v>
      </c>
      <c r="AA166" s="1">
        <f t="shared" si="68"/>
        <v>2399235.5687243976</v>
      </c>
      <c r="AB166" s="1">
        <f t="shared" si="69"/>
        <v>2519197.3471606174</v>
      </c>
      <c r="AC166" s="1">
        <f t="shared" si="70"/>
        <v>2645157.2145186481</v>
      </c>
      <c r="AD166" s="1">
        <f t="shared" si="71"/>
        <v>2777415.0752445809</v>
      </c>
      <c r="AE166" s="1">
        <f t="shared" si="72"/>
        <v>2916285.8290068102</v>
      </c>
      <c r="AF166" s="1">
        <f t="shared" si="73"/>
        <v>3062100.120457151</v>
      </c>
      <c r="AG166" s="1">
        <f t="shared" si="74"/>
        <v>3215205.1264800085</v>
      </c>
      <c r="AH166" s="1">
        <f t="shared" si="75"/>
        <v>3375965.3828040091</v>
      </c>
      <c r="AI166" s="1">
        <f t="shared" si="76"/>
        <v>3544763.6519442098</v>
      </c>
      <c r="AJ166" s="1">
        <f t="shared" si="77"/>
        <v>3722001.8345414205</v>
      </c>
      <c r="AK166" s="1">
        <f t="shared" si="78"/>
        <v>3908101.9262684914</v>
      </c>
      <c r="AL166" s="1">
        <f t="shared" si="79"/>
        <v>4103507.0225819163</v>
      </c>
      <c r="AM166" s="1">
        <f t="shared" si="80"/>
        <v>4308682.3737110123</v>
      </c>
      <c r="AN166" s="1">
        <f t="shared" si="81"/>
        <v>4524116.4923965633</v>
      </c>
      <c r="AO166" s="1">
        <f t="shared" si="82"/>
        <v>4750322.317016392</v>
      </c>
      <c r="AP166" s="1">
        <f t="shared" si="83"/>
        <v>4987838.4328672122</v>
      </c>
      <c r="AQ166" s="1">
        <f t="shared" si="84"/>
        <v>5237230.3545105727</v>
      </c>
      <c r="AR166" s="1">
        <f t="shared" si="85"/>
        <v>5499091.8722361019</v>
      </c>
      <c r="AS166" s="1">
        <f t="shared" si="86"/>
        <v>5774046.4658479076</v>
      </c>
      <c r="AT166" s="1">
        <f t="shared" si="87"/>
        <v>6062748.7891403036</v>
      </c>
      <c r="AU166" s="1">
        <f t="shared" si="88"/>
        <v>6365886.2285973188</v>
      </c>
      <c r="AV166" s="1">
        <f t="shared" si="89"/>
        <v>6684180.5400271853</v>
      </c>
      <c r="AW166" s="1">
        <f t="shared" si="90"/>
        <v>7018389.5670285448</v>
      </c>
      <c r="AX166" s="1">
        <f t="shared" si="91"/>
        <v>7369309.0453799721</v>
      </c>
      <c r="AY166" s="1">
        <f t="shared" si="92"/>
        <v>7737774.4976489712</v>
      </c>
      <c r="AZ166" s="1">
        <f t="shared" si="93"/>
        <v>8124663.2225314202</v>
      </c>
      <c r="BA166" s="1">
        <f t="shared" si="94"/>
        <v>8530896.3836579919</v>
      </c>
      <c r="BB166" s="1">
        <f t="shared" si="95"/>
        <v>8957441.2028408926</v>
      </c>
      <c r="BC166" s="1">
        <f t="shared" si="96"/>
        <v>9405313.2629829384</v>
      </c>
      <c r="BD166" s="1">
        <f t="shared" si="97"/>
        <v>9875578.9261320867</v>
      </c>
      <c r="BE166" s="1">
        <f t="shared" si="98"/>
        <v>10369357.872438692</v>
      </c>
      <c r="BF166" s="1">
        <f t="shared" si="99"/>
        <v>10887825.766060626</v>
      </c>
      <c r="BG166" s="1">
        <f t="shared" si="100"/>
        <v>11432217.054363659</v>
      </c>
      <c r="BH166" s="1">
        <f t="shared" si="101"/>
        <v>12003827.907081842</v>
      </c>
      <c r="BI166" s="1">
        <f t="shared" ref="BI166:BI205" si="102">$BI$100</f>
        <v>12604019.302435935</v>
      </c>
      <c r="BJ166" s="1">
        <f>$BJ$100</f>
        <v>13234220.267557733</v>
      </c>
      <c r="BK166" s="1">
        <f>(BL$79/$C$65)+BK$100</f>
        <v>5057898436.4599018</v>
      </c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2:102" x14ac:dyDescent="0.2">
      <c r="B167" s="14">
        <v>61</v>
      </c>
      <c r="C167" s="1">
        <f t="shared" si="45"/>
        <v>-7500000</v>
      </c>
      <c r="D167" s="1">
        <f t="shared" si="46"/>
        <v>781122.25702368817</v>
      </c>
      <c r="E167" s="1">
        <f t="shared" si="47"/>
        <v>820178.36987487262</v>
      </c>
      <c r="F167" s="1">
        <f t="shared" si="48"/>
        <v>861187.28836861625</v>
      </c>
      <c r="G167" s="1">
        <f t="shared" si="49"/>
        <v>904246.65278704709</v>
      </c>
      <c r="H167" s="1">
        <f t="shared" si="50"/>
        <v>949458.98542639951</v>
      </c>
      <c r="I167" s="1">
        <f t="shared" si="51"/>
        <v>996931.93469771952</v>
      </c>
      <c r="J167" s="1">
        <f t="shared" si="52"/>
        <v>1046778.5314326056</v>
      </c>
      <c r="K167" s="1">
        <f t="shared" si="53"/>
        <v>1099117.458004236</v>
      </c>
      <c r="L167" s="1">
        <f t="shared" si="54"/>
        <v>1154073.3309044479</v>
      </c>
      <c r="M167" s="1">
        <f t="shared" si="55"/>
        <v>1211776.9974496705</v>
      </c>
      <c r="N167" s="1">
        <f t="shared" si="56"/>
        <v>1272365.8473221541</v>
      </c>
      <c r="O167" s="1">
        <f t="shared" si="57"/>
        <v>1335984.1396882618</v>
      </c>
      <c r="P167" s="1">
        <f t="shared" si="58"/>
        <v>1402783.3466726749</v>
      </c>
      <c r="Q167" s="1">
        <f t="shared" si="59"/>
        <v>1472922.5140063087</v>
      </c>
      <c r="R167" s="1">
        <f t="shared" si="60"/>
        <v>1546568.6397066242</v>
      </c>
      <c r="S167" s="1">
        <f t="shared" si="61"/>
        <v>1623897.0716919554</v>
      </c>
      <c r="T167" s="1">
        <f t="shared" si="62"/>
        <v>1705091.9252765533</v>
      </c>
      <c r="U167" s="1">
        <f t="shared" si="63"/>
        <v>1790346.521540381</v>
      </c>
      <c r="V167" s="1">
        <f t="shared" si="64"/>
        <v>1879863.8476174001</v>
      </c>
      <c r="W167" s="1">
        <f t="shared" si="65"/>
        <v>1973857.0399982701</v>
      </c>
      <c r="X167" s="1">
        <f t="shared" si="66"/>
        <v>2072549.8919981837</v>
      </c>
      <c r="Y167" s="1">
        <f t="shared" si="67"/>
        <v>2176177.386598093</v>
      </c>
      <c r="Z167" s="1">
        <f t="shared" si="67"/>
        <v>2176177.386598093</v>
      </c>
      <c r="AA167" s="1">
        <f t="shared" si="68"/>
        <v>2399235.5687243976</v>
      </c>
      <c r="AB167" s="1">
        <f t="shared" si="69"/>
        <v>2519197.3471606174</v>
      </c>
      <c r="AC167" s="1">
        <f t="shared" si="70"/>
        <v>2645157.2145186481</v>
      </c>
      <c r="AD167" s="1">
        <f t="shared" si="71"/>
        <v>2777415.0752445809</v>
      </c>
      <c r="AE167" s="1">
        <f t="shared" si="72"/>
        <v>2916285.8290068102</v>
      </c>
      <c r="AF167" s="1">
        <f t="shared" si="73"/>
        <v>3062100.120457151</v>
      </c>
      <c r="AG167" s="1">
        <f t="shared" si="74"/>
        <v>3215205.1264800085</v>
      </c>
      <c r="AH167" s="1">
        <f t="shared" si="75"/>
        <v>3375965.3828040091</v>
      </c>
      <c r="AI167" s="1">
        <f t="shared" si="76"/>
        <v>3544763.6519442098</v>
      </c>
      <c r="AJ167" s="1">
        <f t="shared" si="77"/>
        <v>3722001.8345414205</v>
      </c>
      <c r="AK167" s="1">
        <f t="shared" si="78"/>
        <v>3908101.9262684914</v>
      </c>
      <c r="AL167" s="1">
        <f t="shared" si="79"/>
        <v>4103507.0225819163</v>
      </c>
      <c r="AM167" s="1">
        <f t="shared" si="80"/>
        <v>4308682.3737110123</v>
      </c>
      <c r="AN167" s="1">
        <f t="shared" si="81"/>
        <v>4524116.4923965633</v>
      </c>
      <c r="AO167" s="1">
        <f t="shared" si="82"/>
        <v>4750322.317016392</v>
      </c>
      <c r="AP167" s="1">
        <f t="shared" si="83"/>
        <v>4987838.4328672122</v>
      </c>
      <c r="AQ167" s="1">
        <f t="shared" si="84"/>
        <v>5237230.3545105727</v>
      </c>
      <c r="AR167" s="1">
        <f t="shared" si="85"/>
        <v>5499091.8722361019</v>
      </c>
      <c r="AS167" s="1">
        <f t="shared" si="86"/>
        <v>5774046.4658479076</v>
      </c>
      <c r="AT167" s="1">
        <f t="shared" si="87"/>
        <v>6062748.7891403036</v>
      </c>
      <c r="AU167" s="1">
        <f t="shared" si="88"/>
        <v>6365886.2285973188</v>
      </c>
      <c r="AV167" s="1">
        <f t="shared" si="89"/>
        <v>6684180.5400271853</v>
      </c>
      <c r="AW167" s="1">
        <f t="shared" si="90"/>
        <v>7018389.5670285448</v>
      </c>
      <c r="AX167" s="1">
        <f t="shared" si="91"/>
        <v>7369309.0453799721</v>
      </c>
      <c r="AY167" s="1">
        <f t="shared" si="92"/>
        <v>7737774.4976489712</v>
      </c>
      <c r="AZ167" s="1">
        <f t="shared" si="93"/>
        <v>8124663.2225314202</v>
      </c>
      <c r="BA167" s="1">
        <f t="shared" si="94"/>
        <v>8530896.3836579919</v>
      </c>
      <c r="BB167" s="1">
        <f t="shared" si="95"/>
        <v>8957441.2028408926</v>
      </c>
      <c r="BC167" s="1">
        <f t="shared" si="96"/>
        <v>9405313.2629829384</v>
      </c>
      <c r="BD167" s="1">
        <f t="shared" si="97"/>
        <v>9875578.9261320867</v>
      </c>
      <c r="BE167" s="1">
        <f t="shared" si="98"/>
        <v>10369357.872438692</v>
      </c>
      <c r="BF167" s="1">
        <f t="shared" si="99"/>
        <v>10887825.766060626</v>
      </c>
      <c r="BG167" s="1">
        <f t="shared" si="100"/>
        <v>11432217.054363659</v>
      </c>
      <c r="BH167" s="1">
        <f t="shared" si="101"/>
        <v>12003827.907081842</v>
      </c>
      <c r="BI167" s="1">
        <f t="shared" si="102"/>
        <v>12604019.302435935</v>
      </c>
      <c r="BJ167" s="1">
        <f t="shared" ref="BJ167:BJ205" si="103">$BJ$100</f>
        <v>13234220.267557733</v>
      </c>
      <c r="BK167" s="1">
        <f>$BK$100</f>
        <v>13895931.280935621</v>
      </c>
      <c r="BL167" s="1">
        <f>(BM$79/$C$65)+BL$100</f>
        <v>5466490651.7917604</v>
      </c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2:102" x14ac:dyDescent="0.2">
      <c r="B168" s="14">
        <v>62</v>
      </c>
      <c r="C168" s="1">
        <f t="shared" si="45"/>
        <v>-7500000</v>
      </c>
      <c r="D168" s="1">
        <f t="shared" si="46"/>
        <v>781122.25702368817</v>
      </c>
      <c r="E168" s="1">
        <f t="shared" si="47"/>
        <v>820178.36987487262</v>
      </c>
      <c r="F168" s="1">
        <f t="shared" si="48"/>
        <v>861187.28836861625</v>
      </c>
      <c r="G168" s="1">
        <f t="shared" si="49"/>
        <v>904246.65278704709</v>
      </c>
      <c r="H168" s="1">
        <f t="shared" si="50"/>
        <v>949458.98542639951</v>
      </c>
      <c r="I168" s="1">
        <f t="shared" si="51"/>
        <v>996931.93469771952</v>
      </c>
      <c r="J168" s="1">
        <f t="shared" si="52"/>
        <v>1046778.5314326056</v>
      </c>
      <c r="K168" s="1">
        <f t="shared" si="53"/>
        <v>1099117.458004236</v>
      </c>
      <c r="L168" s="1">
        <f t="shared" si="54"/>
        <v>1154073.3309044479</v>
      </c>
      <c r="M168" s="1">
        <f t="shared" si="55"/>
        <v>1211776.9974496705</v>
      </c>
      <c r="N168" s="1">
        <f t="shared" si="56"/>
        <v>1272365.8473221541</v>
      </c>
      <c r="O168" s="1">
        <f t="shared" si="57"/>
        <v>1335984.1396882618</v>
      </c>
      <c r="P168" s="1">
        <f t="shared" si="58"/>
        <v>1402783.3466726749</v>
      </c>
      <c r="Q168" s="1">
        <f t="shared" si="59"/>
        <v>1472922.5140063087</v>
      </c>
      <c r="R168" s="1">
        <f t="shared" si="60"/>
        <v>1546568.6397066242</v>
      </c>
      <c r="S168" s="1">
        <f t="shared" si="61"/>
        <v>1623897.0716919554</v>
      </c>
      <c r="T168" s="1">
        <f t="shared" si="62"/>
        <v>1705091.9252765533</v>
      </c>
      <c r="U168" s="1">
        <f t="shared" si="63"/>
        <v>1790346.521540381</v>
      </c>
      <c r="V168" s="1">
        <f t="shared" si="64"/>
        <v>1879863.8476174001</v>
      </c>
      <c r="W168" s="1">
        <f t="shared" si="65"/>
        <v>1973857.0399982701</v>
      </c>
      <c r="X168" s="1">
        <f t="shared" si="66"/>
        <v>2072549.8919981837</v>
      </c>
      <c r="Y168" s="1">
        <f t="shared" si="67"/>
        <v>2176177.386598093</v>
      </c>
      <c r="Z168" s="1">
        <f t="shared" si="67"/>
        <v>2176177.386598093</v>
      </c>
      <c r="AA168" s="1">
        <f t="shared" si="68"/>
        <v>2399235.5687243976</v>
      </c>
      <c r="AB168" s="1">
        <f t="shared" si="69"/>
        <v>2519197.3471606174</v>
      </c>
      <c r="AC168" s="1">
        <f t="shared" si="70"/>
        <v>2645157.2145186481</v>
      </c>
      <c r="AD168" s="1">
        <f t="shared" si="71"/>
        <v>2777415.0752445809</v>
      </c>
      <c r="AE168" s="1">
        <f t="shared" si="72"/>
        <v>2916285.8290068102</v>
      </c>
      <c r="AF168" s="1">
        <f t="shared" si="73"/>
        <v>3062100.120457151</v>
      </c>
      <c r="AG168" s="1">
        <f t="shared" si="74"/>
        <v>3215205.1264800085</v>
      </c>
      <c r="AH168" s="1">
        <f t="shared" si="75"/>
        <v>3375965.3828040091</v>
      </c>
      <c r="AI168" s="1">
        <f t="shared" si="76"/>
        <v>3544763.6519442098</v>
      </c>
      <c r="AJ168" s="1">
        <f t="shared" si="77"/>
        <v>3722001.8345414205</v>
      </c>
      <c r="AK168" s="1">
        <f t="shared" si="78"/>
        <v>3908101.9262684914</v>
      </c>
      <c r="AL168" s="1">
        <f t="shared" si="79"/>
        <v>4103507.0225819163</v>
      </c>
      <c r="AM168" s="1">
        <f t="shared" si="80"/>
        <v>4308682.3737110123</v>
      </c>
      <c r="AN168" s="1">
        <f t="shared" si="81"/>
        <v>4524116.4923965633</v>
      </c>
      <c r="AO168" s="1">
        <f t="shared" si="82"/>
        <v>4750322.317016392</v>
      </c>
      <c r="AP168" s="1">
        <f t="shared" si="83"/>
        <v>4987838.4328672122</v>
      </c>
      <c r="AQ168" s="1">
        <f t="shared" si="84"/>
        <v>5237230.3545105727</v>
      </c>
      <c r="AR168" s="1">
        <f t="shared" si="85"/>
        <v>5499091.8722361019</v>
      </c>
      <c r="AS168" s="1">
        <f t="shared" si="86"/>
        <v>5774046.4658479076</v>
      </c>
      <c r="AT168" s="1">
        <f t="shared" si="87"/>
        <v>6062748.7891403036</v>
      </c>
      <c r="AU168" s="1">
        <f t="shared" si="88"/>
        <v>6365886.2285973188</v>
      </c>
      <c r="AV168" s="1">
        <f t="shared" si="89"/>
        <v>6684180.5400271853</v>
      </c>
      <c r="AW168" s="1">
        <f t="shared" si="90"/>
        <v>7018389.5670285448</v>
      </c>
      <c r="AX168" s="1">
        <f t="shared" si="91"/>
        <v>7369309.0453799721</v>
      </c>
      <c r="AY168" s="1">
        <f t="shared" si="92"/>
        <v>7737774.4976489712</v>
      </c>
      <c r="AZ168" s="1">
        <f t="shared" si="93"/>
        <v>8124663.2225314202</v>
      </c>
      <c r="BA168" s="1">
        <f t="shared" si="94"/>
        <v>8530896.3836579919</v>
      </c>
      <c r="BB168" s="1">
        <f t="shared" si="95"/>
        <v>8957441.2028408926</v>
      </c>
      <c r="BC168" s="1">
        <f t="shared" si="96"/>
        <v>9405313.2629829384</v>
      </c>
      <c r="BD168" s="1">
        <f t="shared" si="97"/>
        <v>9875578.9261320867</v>
      </c>
      <c r="BE168" s="1">
        <f t="shared" si="98"/>
        <v>10369357.872438692</v>
      </c>
      <c r="BF168" s="1">
        <f t="shared" si="99"/>
        <v>10887825.766060626</v>
      </c>
      <c r="BG168" s="1">
        <f t="shared" si="100"/>
        <v>11432217.054363659</v>
      </c>
      <c r="BH168" s="1">
        <f t="shared" si="101"/>
        <v>12003827.907081842</v>
      </c>
      <c r="BI168" s="1">
        <f t="shared" si="102"/>
        <v>12604019.302435935</v>
      </c>
      <c r="BJ168" s="1">
        <f t="shared" si="103"/>
        <v>13234220.267557733</v>
      </c>
      <c r="BK168" s="1">
        <f t="shared" ref="BK168:BK205" si="104">$BK$100</f>
        <v>13895931.280935621</v>
      </c>
      <c r="BL168" s="1">
        <f>$BL$100</f>
        <v>14590727.844982402</v>
      </c>
      <c r="BM168" s="1">
        <f>(BN$79/$C$65)+BM$100</f>
        <v>5907968261.3709221</v>
      </c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2:102" x14ac:dyDescent="0.2">
      <c r="B169" s="14">
        <v>63</v>
      </c>
      <c r="C169" s="1">
        <f t="shared" si="45"/>
        <v>-7500000</v>
      </c>
      <c r="D169" s="1">
        <f t="shared" si="46"/>
        <v>781122.25702368817</v>
      </c>
      <c r="E169" s="1">
        <f t="shared" si="47"/>
        <v>820178.36987487262</v>
      </c>
      <c r="F169" s="1">
        <f t="shared" si="48"/>
        <v>861187.28836861625</v>
      </c>
      <c r="G169" s="1">
        <f t="shared" si="49"/>
        <v>904246.65278704709</v>
      </c>
      <c r="H169" s="1">
        <f t="shared" si="50"/>
        <v>949458.98542639951</v>
      </c>
      <c r="I169" s="1">
        <f t="shared" si="51"/>
        <v>996931.93469771952</v>
      </c>
      <c r="J169" s="1">
        <f t="shared" si="52"/>
        <v>1046778.5314326056</v>
      </c>
      <c r="K169" s="1">
        <f t="shared" si="53"/>
        <v>1099117.458004236</v>
      </c>
      <c r="L169" s="1">
        <f t="shared" si="54"/>
        <v>1154073.3309044479</v>
      </c>
      <c r="M169" s="1">
        <f t="shared" si="55"/>
        <v>1211776.9974496705</v>
      </c>
      <c r="N169" s="1">
        <f t="shared" si="56"/>
        <v>1272365.8473221541</v>
      </c>
      <c r="O169" s="1">
        <f t="shared" si="57"/>
        <v>1335984.1396882618</v>
      </c>
      <c r="P169" s="1">
        <f t="shared" si="58"/>
        <v>1402783.3466726749</v>
      </c>
      <c r="Q169" s="1">
        <f t="shared" si="59"/>
        <v>1472922.5140063087</v>
      </c>
      <c r="R169" s="1">
        <f t="shared" si="60"/>
        <v>1546568.6397066242</v>
      </c>
      <c r="S169" s="1">
        <f t="shared" si="61"/>
        <v>1623897.0716919554</v>
      </c>
      <c r="T169" s="1">
        <f t="shared" si="62"/>
        <v>1705091.9252765533</v>
      </c>
      <c r="U169" s="1">
        <f t="shared" si="63"/>
        <v>1790346.521540381</v>
      </c>
      <c r="V169" s="1">
        <f t="shared" si="64"/>
        <v>1879863.8476174001</v>
      </c>
      <c r="W169" s="1">
        <f t="shared" si="65"/>
        <v>1973857.0399982701</v>
      </c>
      <c r="X169" s="1">
        <f t="shared" si="66"/>
        <v>2072549.8919981837</v>
      </c>
      <c r="Y169" s="1">
        <f t="shared" si="67"/>
        <v>2176177.386598093</v>
      </c>
      <c r="Z169" s="1">
        <f>$Y$100</f>
        <v>2176177.386598093</v>
      </c>
      <c r="AA169" s="1">
        <f t="shared" si="68"/>
        <v>2399235.5687243976</v>
      </c>
      <c r="AB169" s="1">
        <f t="shared" si="69"/>
        <v>2519197.3471606174</v>
      </c>
      <c r="AC169" s="1">
        <f t="shared" si="70"/>
        <v>2645157.2145186481</v>
      </c>
      <c r="AD169" s="1">
        <f t="shared" si="71"/>
        <v>2777415.0752445809</v>
      </c>
      <c r="AE169" s="1">
        <f t="shared" si="72"/>
        <v>2916285.8290068102</v>
      </c>
      <c r="AF169" s="1">
        <f t="shared" si="73"/>
        <v>3062100.120457151</v>
      </c>
      <c r="AG169" s="1">
        <f t="shared" si="74"/>
        <v>3215205.1264800085</v>
      </c>
      <c r="AH169" s="1">
        <f t="shared" si="75"/>
        <v>3375965.3828040091</v>
      </c>
      <c r="AI169" s="1">
        <f t="shared" si="76"/>
        <v>3544763.6519442098</v>
      </c>
      <c r="AJ169" s="1">
        <f t="shared" si="77"/>
        <v>3722001.8345414205</v>
      </c>
      <c r="AK169" s="1">
        <f t="shared" si="78"/>
        <v>3908101.9262684914</v>
      </c>
      <c r="AL169" s="1">
        <f t="shared" si="79"/>
        <v>4103507.0225819163</v>
      </c>
      <c r="AM169" s="1">
        <f t="shared" si="80"/>
        <v>4308682.3737110123</v>
      </c>
      <c r="AN169" s="1">
        <f t="shared" si="81"/>
        <v>4524116.4923965633</v>
      </c>
      <c r="AO169" s="1">
        <f t="shared" si="82"/>
        <v>4750322.317016392</v>
      </c>
      <c r="AP169" s="1">
        <f t="shared" si="83"/>
        <v>4987838.4328672122</v>
      </c>
      <c r="AQ169" s="1">
        <f t="shared" si="84"/>
        <v>5237230.3545105727</v>
      </c>
      <c r="AR169" s="1">
        <f t="shared" si="85"/>
        <v>5499091.8722361019</v>
      </c>
      <c r="AS169" s="1">
        <f t="shared" si="86"/>
        <v>5774046.4658479076</v>
      </c>
      <c r="AT169" s="1">
        <f t="shared" si="87"/>
        <v>6062748.7891403036</v>
      </c>
      <c r="AU169" s="1">
        <f t="shared" si="88"/>
        <v>6365886.2285973188</v>
      </c>
      <c r="AV169" s="1">
        <f t="shared" si="89"/>
        <v>6684180.5400271853</v>
      </c>
      <c r="AW169" s="1">
        <f t="shared" si="90"/>
        <v>7018389.5670285448</v>
      </c>
      <c r="AX169" s="1">
        <f t="shared" si="91"/>
        <v>7369309.0453799721</v>
      </c>
      <c r="AY169" s="1">
        <f t="shared" si="92"/>
        <v>7737774.4976489712</v>
      </c>
      <c r="AZ169" s="1">
        <f t="shared" si="93"/>
        <v>8124663.2225314202</v>
      </c>
      <c r="BA169" s="1">
        <f t="shared" si="94"/>
        <v>8530896.3836579919</v>
      </c>
      <c r="BB169" s="1">
        <f t="shared" si="95"/>
        <v>8957441.2028408926</v>
      </c>
      <c r="BC169" s="1">
        <f t="shared" si="96"/>
        <v>9405313.2629829384</v>
      </c>
      <c r="BD169" s="1">
        <f t="shared" si="97"/>
        <v>9875578.9261320867</v>
      </c>
      <c r="BE169" s="1">
        <f t="shared" si="98"/>
        <v>10369357.872438692</v>
      </c>
      <c r="BF169" s="1">
        <f t="shared" si="99"/>
        <v>10887825.766060626</v>
      </c>
      <c r="BG169" s="1">
        <f t="shared" si="100"/>
        <v>11432217.054363659</v>
      </c>
      <c r="BH169" s="1">
        <f t="shared" si="101"/>
        <v>12003827.907081842</v>
      </c>
      <c r="BI169" s="1">
        <f t="shared" si="102"/>
        <v>12604019.302435935</v>
      </c>
      <c r="BJ169" s="1">
        <f t="shared" si="103"/>
        <v>13234220.267557733</v>
      </c>
      <c r="BK169" s="1">
        <f t="shared" si="104"/>
        <v>13895931.280935621</v>
      </c>
      <c r="BL169" s="1">
        <f t="shared" ref="BL169:BL205" si="105">$BL$100</f>
        <v>14590727.844982402</v>
      </c>
      <c r="BM169" s="1">
        <f>$BM$100</f>
        <v>15320264.237231523</v>
      </c>
      <c r="BN169" s="1">
        <f>(BO$79/$C$65)+BN$100</f>
        <v>6384971997.5882063</v>
      </c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2:102" x14ac:dyDescent="0.2">
      <c r="B170" s="14">
        <v>64</v>
      </c>
      <c r="C170" s="1">
        <f t="shared" si="45"/>
        <v>-7500000</v>
      </c>
      <c r="D170" s="1">
        <f t="shared" si="46"/>
        <v>781122.25702368817</v>
      </c>
      <c r="E170" s="1">
        <f t="shared" si="47"/>
        <v>820178.36987487262</v>
      </c>
      <c r="F170" s="1">
        <f t="shared" si="48"/>
        <v>861187.28836861625</v>
      </c>
      <c r="G170" s="1">
        <f>$G$100</f>
        <v>904246.65278704709</v>
      </c>
      <c r="H170" s="1">
        <f t="shared" si="50"/>
        <v>949458.98542639951</v>
      </c>
      <c r="I170" s="1">
        <f t="shared" si="51"/>
        <v>996931.93469771952</v>
      </c>
      <c r="J170" s="1">
        <f t="shared" si="52"/>
        <v>1046778.5314326056</v>
      </c>
      <c r="K170" s="1">
        <f t="shared" si="53"/>
        <v>1099117.458004236</v>
      </c>
      <c r="L170" s="1">
        <f t="shared" si="54"/>
        <v>1154073.3309044479</v>
      </c>
      <c r="M170" s="1">
        <f t="shared" si="55"/>
        <v>1211776.9974496705</v>
      </c>
      <c r="N170" s="1">
        <f t="shared" si="56"/>
        <v>1272365.8473221541</v>
      </c>
      <c r="O170" s="1">
        <f t="shared" si="57"/>
        <v>1335984.1396882618</v>
      </c>
      <c r="P170" s="1">
        <f t="shared" si="58"/>
        <v>1402783.3466726749</v>
      </c>
      <c r="Q170" s="1">
        <f t="shared" si="59"/>
        <v>1472922.5140063087</v>
      </c>
      <c r="R170" s="1">
        <f t="shared" si="60"/>
        <v>1546568.6397066242</v>
      </c>
      <c r="S170" s="1">
        <f t="shared" si="61"/>
        <v>1623897.0716919554</v>
      </c>
      <c r="T170" s="1">
        <f t="shared" si="62"/>
        <v>1705091.9252765533</v>
      </c>
      <c r="U170" s="1">
        <f t="shared" si="63"/>
        <v>1790346.521540381</v>
      </c>
      <c r="V170" s="1">
        <f t="shared" si="64"/>
        <v>1879863.8476174001</v>
      </c>
      <c r="W170" s="1">
        <f t="shared" si="65"/>
        <v>1973857.0399982701</v>
      </c>
      <c r="X170" s="1">
        <f t="shared" si="66"/>
        <v>2072549.8919981837</v>
      </c>
      <c r="Y170" s="1">
        <f t="shared" si="67"/>
        <v>2176177.386598093</v>
      </c>
      <c r="Z170" s="1">
        <f t="shared" si="67"/>
        <v>2176177.386598093</v>
      </c>
      <c r="AA170" s="1">
        <f t="shared" si="68"/>
        <v>2399235.5687243976</v>
      </c>
      <c r="AB170" s="1">
        <f t="shared" si="69"/>
        <v>2519197.3471606174</v>
      </c>
      <c r="AC170" s="1">
        <f t="shared" si="70"/>
        <v>2645157.2145186481</v>
      </c>
      <c r="AD170" s="1">
        <f t="shared" si="71"/>
        <v>2777415.0752445809</v>
      </c>
      <c r="AE170" s="1">
        <f t="shared" si="72"/>
        <v>2916285.8290068102</v>
      </c>
      <c r="AF170" s="1">
        <f t="shared" si="73"/>
        <v>3062100.120457151</v>
      </c>
      <c r="AG170" s="1">
        <f t="shared" si="74"/>
        <v>3215205.1264800085</v>
      </c>
      <c r="AH170" s="1">
        <f t="shared" si="75"/>
        <v>3375965.3828040091</v>
      </c>
      <c r="AI170" s="1">
        <f t="shared" si="76"/>
        <v>3544763.6519442098</v>
      </c>
      <c r="AJ170" s="1">
        <f t="shared" si="77"/>
        <v>3722001.8345414205</v>
      </c>
      <c r="AK170" s="1">
        <f t="shared" si="78"/>
        <v>3908101.9262684914</v>
      </c>
      <c r="AL170" s="1">
        <f t="shared" si="79"/>
        <v>4103507.0225819163</v>
      </c>
      <c r="AM170" s="1">
        <f t="shared" si="80"/>
        <v>4308682.3737110123</v>
      </c>
      <c r="AN170" s="1">
        <f t="shared" si="81"/>
        <v>4524116.4923965633</v>
      </c>
      <c r="AO170" s="1">
        <f t="shared" si="82"/>
        <v>4750322.317016392</v>
      </c>
      <c r="AP170" s="1">
        <f t="shared" si="83"/>
        <v>4987838.4328672122</v>
      </c>
      <c r="AQ170" s="1">
        <f t="shared" si="84"/>
        <v>5237230.3545105727</v>
      </c>
      <c r="AR170" s="1">
        <f t="shared" si="85"/>
        <v>5499091.8722361019</v>
      </c>
      <c r="AS170" s="1">
        <f t="shared" si="86"/>
        <v>5774046.4658479076</v>
      </c>
      <c r="AT170" s="1">
        <f t="shared" si="87"/>
        <v>6062748.7891403036</v>
      </c>
      <c r="AU170" s="1">
        <f t="shared" si="88"/>
        <v>6365886.2285973188</v>
      </c>
      <c r="AV170" s="1">
        <f t="shared" si="89"/>
        <v>6684180.5400271853</v>
      </c>
      <c r="AW170" s="1">
        <f t="shared" si="90"/>
        <v>7018389.5670285448</v>
      </c>
      <c r="AX170" s="1">
        <f t="shared" si="91"/>
        <v>7369309.0453799721</v>
      </c>
      <c r="AY170" s="1">
        <f t="shared" si="92"/>
        <v>7737774.4976489712</v>
      </c>
      <c r="AZ170" s="1">
        <f t="shared" si="93"/>
        <v>8124663.2225314202</v>
      </c>
      <c r="BA170" s="1">
        <f t="shared" si="94"/>
        <v>8530896.3836579919</v>
      </c>
      <c r="BB170" s="1">
        <f t="shared" si="95"/>
        <v>8957441.2028408926</v>
      </c>
      <c r="BC170" s="1">
        <f t="shared" si="96"/>
        <v>9405313.2629829384</v>
      </c>
      <c r="BD170" s="1">
        <f t="shared" si="97"/>
        <v>9875578.9261320867</v>
      </c>
      <c r="BE170" s="1">
        <f t="shared" si="98"/>
        <v>10369357.872438692</v>
      </c>
      <c r="BF170" s="1">
        <f t="shared" si="99"/>
        <v>10887825.766060626</v>
      </c>
      <c r="BG170" s="1">
        <f t="shared" si="100"/>
        <v>11432217.054363659</v>
      </c>
      <c r="BH170" s="1">
        <f t="shared" si="101"/>
        <v>12003827.907081842</v>
      </c>
      <c r="BI170" s="1">
        <f t="shared" si="102"/>
        <v>12604019.302435935</v>
      </c>
      <c r="BJ170" s="1">
        <f t="shared" si="103"/>
        <v>13234220.267557733</v>
      </c>
      <c r="BK170" s="1">
        <f t="shared" si="104"/>
        <v>13895931.280935621</v>
      </c>
      <c r="BL170" s="1">
        <f t="shared" si="105"/>
        <v>14590727.844982402</v>
      </c>
      <c r="BM170" s="1">
        <f t="shared" ref="BM170:BM205" si="106">$BM$100</f>
        <v>15320264.237231523</v>
      </c>
      <c r="BN170" s="1">
        <f>$BN$100</f>
        <v>16086277.4490931</v>
      </c>
      <c r="BO170" s="1">
        <f>(BP$79/$C$65)+BO$100</f>
        <v>6789991917.3535271</v>
      </c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2:102" x14ac:dyDescent="0.2">
      <c r="B171" s="14">
        <v>65</v>
      </c>
      <c r="C171" s="1">
        <f t="shared" si="45"/>
        <v>-7500000</v>
      </c>
      <c r="D171" s="1">
        <f t="shared" si="46"/>
        <v>781122.25702368817</v>
      </c>
      <c r="E171" s="1">
        <f t="shared" si="47"/>
        <v>820178.36987487262</v>
      </c>
      <c r="F171" s="1">
        <f t="shared" si="48"/>
        <v>861187.28836861625</v>
      </c>
      <c r="G171" s="1">
        <f t="shared" si="49"/>
        <v>904246.65278704709</v>
      </c>
      <c r="H171" s="1">
        <f t="shared" si="50"/>
        <v>949458.98542639951</v>
      </c>
      <c r="I171" s="1">
        <f t="shared" si="51"/>
        <v>996931.93469771952</v>
      </c>
      <c r="J171" s="1">
        <f t="shared" si="52"/>
        <v>1046778.5314326056</v>
      </c>
      <c r="K171" s="1">
        <f t="shared" si="53"/>
        <v>1099117.458004236</v>
      </c>
      <c r="L171" s="1">
        <f t="shared" si="54"/>
        <v>1154073.3309044479</v>
      </c>
      <c r="M171" s="1">
        <f t="shared" si="55"/>
        <v>1211776.9974496705</v>
      </c>
      <c r="N171" s="1">
        <f t="shared" si="56"/>
        <v>1272365.8473221541</v>
      </c>
      <c r="O171" s="1">
        <f t="shared" si="57"/>
        <v>1335984.1396882618</v>
      </c>
      <c r="P171" s="1">
        <f t="shared" si="58"/>
        <v>1402783.3466726749</v>
      </c>
      <c r="Q171" s="1">
        <f t="shared" si="59"/>
        <v>1472922.5140063087</v>
      </c>
      <c r="R171" s="1">
        <f t="shared" si="60"/>
        <v>1546568.6397066242</v>
      </c>
      <c r="S171" s="1">
        <f t="shared" si="61"/>
        <v>1623897.0716919554</v>
      </c>
      <c r="T171" s="1">
        <f t="shared" si="62"/>
        <v>1705091.9252765533</v>
      </c>
      <c r="U171" s="1">
        <f t="shared" si="63"/>
        <v>1790346.521540381</v>
      </c>
      <c r="V171" s="1">
        <f t="shared" si="64"/>
        <v>1879863.8476174001</v>
      </c>
      <c r="W171" s="1">
        <f t="shared" si="65"/>
        <v>1973857.0399982701</v>
      </c>
      <c r="X171" s="1">
        <f t="shared" si="66"/>
        <v>2072549.8919981837</v>
      </c>
      <c r="Y171" s="1">
        <f t="shared" si="67"/>
        <v>2176177.386598093</v>
      </c>
      <c r="Z171" s="1">
        <f t="shared" si="67"/>
        <v>2176177.386598093</v>
      </c>
      <c r="AA171" s="1">
        <f t="shared" si="68"/>
        <v>2399235.5687243976</v>
      </c>
      <c r="AB171" s="1">
        <f t="shared" si="69"/>
        <v>2519197.3471606174</v>
      </c>
      <c r="AC171" s="1">
        <f t="shared" si="70"/>
        <v>2645157.2145186481</v>
      </c>
      <c r="AD171" s="1">
        <f t="shared" si="71"/>
        <v>2777415.0752445809</v>
      </c>
      <c r="AE171" s="1">
        <f t="shared" si="72"/>
        <v>2916285.8290068102</v>
      </c>
      <c r="AF171" s="1">
        <f t="shared" si="73"/>
        <v>3062100.120457151</v>
      </c>
      <c r="AG171" s="1">
        <f t="shared" si="74"/>
        <v>3215205.1264800085</v>
      </c>
      <c r="AH171" s="1">
        <f t="shared" si="75"/>
        <v>3375965.3828040091</v>
      </c>
      <c r="AI171" s="1">
        <f t="shared" si="76"/>
        <v>3544763.6519442098</v>
      </c>
      <c r="AJ171" s="1">
        <f t="shared" si="77"/>
        <v>3722001.8345414205</v>
      </c>
      <c r="AK171" s="1">
        <f t="shared" si="78"/>
        <v>3908101.9262684914</v>
      </c>
      <c r="AL171" s="1">
        <f t="shared" si="79"/>
        <v>4103507.0225819163</v>
      </c>
      <c r="AM171" s="1">
        <f t="shared" si="80"/>
        <v>4308682.3737110123</v>
      </c>
      <c r="AN171" s="1">
        <f t="shared" si="81"/>
        <v>4524116.4923965633</v>
      </c>
      <c r="AO171" s="1">
        <f t="shared" si="82"/>
        <v>4750322.317016392</v>
      </c>
      <c r="AP171" s="1">
        <f t="shared" si="83"/>
        <v>4987838.4328672122</v>
      </c>
      <c r="AQ171" s="1">
        <f t="shared" si="84"/>
        <v>5237230.3545105727</v>
      </c>
      <c r="AR171" s="1">
        <f t="shared" si="85"/>
        <v>5499091.8722361019</v>
      </c>
      <c r="AS171" s="1">
        <f t="shared" si="86"/>
        <v>5774046.4658479076</v>
      </c>
      <c r="AT171" s="1">
        <f t="shared" si="87"/>
        <v>6062748.7891403036</v>
      </c>
      <c r="AU171" s="1">
        <f t="shared" si="88"/>
        <v>6365886.2285973188</v>
      </c>
      <c r="AV171" s="1">
        <f t="shared" si="89"/>
        <v>6684180.5400271853</v>
      </c>
      <c r="AW171" s="1">
        <f t="shared" si="90"/>
        <v>7018389.5670285448</v>
      </c>
      <c r="AX171" s="1">
        <f t="shared" si="91"/>
        <v>7369309.0453799721</v>
      </c>
      <c r="AY171" s="1">
        <f t="shared" si="92"/>
        <v>7737774.4976489712</v>
      </c>
      <c r="AZ171" s="1">
        <f t="shared" si="93"/>
        <v>8124663.2225314202</v>
      </c>
      <c r="BA171" s="1">
        <f t="shared" si="94"/>
        <v>8530896.3836579919</v>
      </c>
      <c r="BB171" s="1">
        <f t="shared" si="95"/>
        <v>8957441.2028408926</v>
      </c>
      <c r="BC171" s="1">
        <f t="shared" si="96"/>
        <v>9405313.2629829384</v>
      </c>
      <c r="BD171" s="1">
        <f t="shared" si="97"/>
        <v>9875578.9261320867</v>
      </c>
      <c r="BE171" s="1">
        <f t="shared" si="98"/>
        <v>10369357.872438692</v>
      </c>
      <c r="BF171" s="1">
        <f t="shared" si="99"/>
        <v>10887825.766060626</v>
      </c>
      <c r="BG171" s="1">
        <f t="shared" si="100"/>
        <v>11432217.054363659</v>
      </c>
      <c r="BH171" s="1">
        <f t="shared" si="101"/>
        <v>12003827.907081842</v>
      </c>
      <c r="BI171" s="1">
        <f t="shared" si="102"/>
        <v>12604019.302435935</v>
      </c>
      <c r="BJ171" s="1">
        <f t="shared" si="103"/>
        <v>13234220.267557733</v>
      </c>
      <c r="BK171" s="1">
        <f t="shared" si="104"/>
        <v>13895931.280935621</v>
      </c>
      <c r="BL171" s="1">
        <f t="shared" si="105"/>
        <v>14590727.844982402</v>
      </c>
      <c r="BM171" s="1">
        <f t="shared" si="106"/>
        <v>15320264.237231523</v>
      </c>
      <c r="BN171" s="1">
        <f t="shared" ref="BN171:BN205" si="107">$BN$100</f>
        <v>16086277.4490931</v>
      </c>
      <c r="BO171" s="1">
        <f>$BO$100</f>
        <v>16890591.321547754</v>
      </c>
      <c r="BP171" s="1">
        <f>(BQ$79/$C$65)+BP$100</f>
        <v>7457196512.7123585</v>
      </c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2:102" x14ac:dyDescent="0.2">
      <c r="B172" s="14">
        <v>66</v>
      </c>
      <c r="C172" s="1">
        <f t="shared" ref="C172:C205" si="108">$C$100</f>
        <v>-7500000</v>
      </c>
      <c r="D172" s="1">
        <f t="shared" si="46"/>
        <v>781122.25702368817</v>
      </c>
      <c r="E172" s="1">
        <f t="shared" si="47"/>
        <v>820178.36987487262</v>
      </c>
      <c r="F172" s="1">
        <f t="shared" si="48"/>
        <v>861187.28836861625</v>
      </c>
      <c r="G172" s="1">
        <f t="shared" si="49"/>
        <v>904246.65278704709</v>
      </c>
      <c r="H172" s="1">
        <f t="shared" si="50"/>
        <v>949458.98542639951</v>
      </c>
      <c r="I172" s="1">
        <f t="shared" si="51"/>
        <v>996931.93469771952</v>
      </c>
      <c r="J172" s="1">
        <f t="shared" si="52"/>
        <v>1046778.5314326056</v>
      </c>
      <c r="K172" s="1">
        <f t="shared" si="53"/>
        <v>1099117.458004236</v>
      </c>
      <c r="L172" s="1">
        <f t="shared" si="54"/>
        <v>1154073.3309044479</v>
      </c>
      <c r="M172" s="1">
        <f t="shared" si="55"/>
        <v>1211776.9974496705</v>
      </c>
      <c r="N172" s="1">
        <f t="shared" si="56"/>
        <v>1272365.8473221541</v>
      </c>
      <c r="O172" s="1">
        <f t="shared" si="57"/>
        <v>1335984.1396882618</v>
      </c>
      <c r="P172" s="1">
        <f t="shared" si="58"/>
        <v>1402783.3466726749</v>
      </c>
      <c r="Q172" s="1">
        <f t="shared" si="59"/>
        <v>1472922.5140063087</v>
      </c>
      <c r="R172" s="1">
        <f t="shared" si="60"/>
        <v>1546568.6397066242</v>
      </c>
      <c r="S172" s="1">
        <f t="shared" si="61"/>
        <v>1623897.0716919554</v>
      </c>
      <c r="T172" s="1">
        <f t="shared" si="62"/>
        <v>1705091.9252765533</v>
      </c>
      <c r="U172" s="1">
        <f t="shared" si="63"/>
        <v>1790346.521540381</v>
      </c>
      <c r="V172" s="1">
        <f t="shared" si="64"/>
        <v>1879863.8476174001</v>
      </c>
      <c r="W172" s="1">
        <f t="shared" si="65"/>
        <v>1973857.0399982701</v>
      </c>
      <c r="X172" s="1">
        <f t="shared" si="66"/>
        <v>2072549.8919981837</v>
      </c>
      <c r="Y172" s="1">
        <f t="shared" si="67"/>
        <v>2176177.386598093</v>
      </c>
      <c r="Z172" s="1">
        <f t="shared" si="67"/>
        <v>2176177.386598093</v>
      </c>
      <c r="AA172" s="1">
        <f t="shared" si="68"/>
        <v>2399235.5687243976</v>
      </c>
      <c r="AB172" s="1">
        <f t="shared" si="69"/>
        <v>2519197.3471606174</v>
      </c>
      <c r="AC172" s="1">
        <f t="shared" si="70"/>
        <v>2645157.2145186481</v>
      </c>
      <c r="AD172" s="1">
        <f t="shared" si="71"/>
        <v>2777415.0752445809</v>
      </c>
      <c r="AE172" s="1">
        <f t="shared" si="72"/>
        <v>2916285.8290068102</v>
      </c>
      <c r="AF172" s="1">
        <f t="shared" si="73"/>
        <v>3062100.120457151</v>
      </c>
      <c r="AG172" s="1">
        <f t="shared" si="74"/>
        <v>3215205.1264800085</v>
      </c>
      <c r="AH172" s="1">
        <f t="shared" si="75"/>
        <v>3375965.3828040091</v>
      </c>
      <c r="AI172" s="1">
        <f t="shared" si="76"/>
        <v>3544763.6519442098</v>
      </c>
      <c r="AJ172" s="1">
        <f t="shared" si="77"/>
        <v>3722001.8345414205</v>
      </c>
      <c r="AK172" s="1">
        <f t="shared" si="78"/>
        <v>3908101.9262684914</v>
      </c>
      <c r="AL172" s="1">
        <f t="shared" si="79"/>
        <v>4103507.0225819163</v>
      </c>
      <c r="AM172" s="1">
        <f t="shared" si="80"/>
        <v>4308682.3737110123</v>
      </c>
      <c r="AN172" s="1">
        <f t="shared" si="81"/>
        <v>4524116.4923965633</v>
      </c>
      <c r="AO172" s="1">
        <f t="shared" si="82"/>
        <v>4750322.317016392</v>
      </c>
      <c r="AP172" s="1">
        <f t="shared" si="83"/>
        <v>4987838.4328672122</v>
      </c>
      <c r="AQ172" s="1">
        <f t="shared" si="84"/>
        <v>5237230.3545105727</v>
      </c>
      <c r="AR172" s="1">
        <f t="shared" si="85"/>
        <v>5499091.8722361019</v>
      </c>
      <c r="AS172" s="1">
        <f t="shared" si="86"/>
        <v>5774046.4658479076</v>
      </c>
      <c r="AT172" s="1">
        <f t="shared" si="87"/>
        <v>6062748.7891403036</v>
      </c>
      <c r="AU172" s="1">
        <f t="shared" si="88"/>
        <v>6365886.2285973188</v>
      </c>
      <c r="AV172" s="1">
        <f t="shared" si="89"/>
        <v>6684180.5400271853</v>
      </c>
      <c r="AW172" s="1">
        <f t="shared" si="90"/>
        <v>7018389.5670285448</v>
      </c>
      <c r="AX172" s="1">
        <f t="shared" si="91"/>
        <v>7369309.0453799721</v>
      </c>
      <c r="AY172" s="1">
        <f t="shared" si="92"/>
        <v>7737774.4976489712</v>
      </c>
      <c r="AZ172" s="1">
        <f t="shared" si="93"/>
        <v>8124663.2225314202</v>
      </c>
      <c r="BA172" s="1">
        <f t="shared" si="94"/>
        <v>8530896.3836579919</v>
      </c>
      <c r="BB172" s="1">
        <f t="shared" si="95"/>
        <v>8957441.2028408926</v>
      </c>
      <c r="BC172" s="1">
        <f t="shared" si="96"/>
        <v>9405313.2629829384</v>
      </c>
      <c r="BD172" s="1">
        <f t="shared" si="97"/>
        <v>9875578.9261320867</v>
      </c>
      <c r="BE172" s="1">
        <f t="shared" si="98"/>
        <v>10369357.872438692</v>
      </c>
      <c r="BF172" s="1">
        <f t="shared" si="99"/>
        <v>10887825.766060626</v>
      </c>
      <c r="BG172" s="1">
        <f t="shared" si="100"/>
        <v>11432217.054363659</v>
      </c>
      <c r="BH172" s="1">
        <f t="shared" si="101"/>
        <v>12003827.907081842</v>
      </c>
      <c r="BI172" s="1">
        <f t="shared" si="102"/>
        <v>12604019.302435935</v>
      </c>
      <c r="BJ172" s="1">
        <f t="shared" si="103"/>
        <v>13234220.267557733</v>
      </c>
      <c r="BK172" s="1">
        <f t="shared" si="104"/>
        <v>13895931.280935621</v>
      </c>
      <c r="BL172" s="1">
        <f t="shared" si="105"/>
        <v>14590727.844982402</v>
      </c>
      <c r="BM172" s="1">
        <f t="shared" si="106"/>
        <v>15320264.237231523</v>
      </c>
      <c r="BN172" s="1">
        <f t="shared" si="107"/>
        <v>16086277.4490931</v>
      </c>
      <c r="BO172" s="1">
        <f t="shared" ref="BO172:BO205" si="109">$BO$100</f>
        <v>16890591.321547754</v>
      </c>
      <c r="BP172" s="1">
        <f>$BP$100</f>
        <v>17735120.887625143</v>
      </c>
      <c r="BQ172" s="1">
        <f>(BR$79/$C$65)+BQ$100</f>
        <v>8058826743.1823206</v>
      </c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2:102" x14ac:dyDescent="0.2">
      <c r="B173" s="14">
        <v>67</v>
      </c>
      <c r="C173" s="1">
        <f t="shared" si="108"/>
        <v>-7500000</v>
      </c>
      <c r="D173" s="1">
        <f t="shared" si="46"/>
        <v>781122.25702368817</v>
      </c>
      <c r="E173" s="1">
        <f t="shared" si="47"/>
        <v>820178.36987487262</v>
      </c>
      <c r="F173" s="1">
        <f t="shared" si="48"/>
        <v>861187.28836861625</v>
      </c>
      <c r="G173" s="1">
        <f t="shared" si="49"/>
        <v>904246.65278704709</v>
      </c>
      <c r="H173" s="1">
        <f t="shared" si="50"/>
        <v>949458.98542639951</v>
      </c>
      <c r="I173" s="1">
        <f t="shared" si="51"/>
        <v>996931.93469771952</v>
      </c>
      <c r="J173" s="1">
        <f t="shared" si="52"/>
        <v>1046778.5314326056</v>
      </c>
      <c r="K173" s="1">
        <f t="shared" si="53"/>
        <v>1099117.458004236</v>
      </c>
      <c r="L173" s="1">
        <f t="shared" si="54"/>
        <v>1154073.3309044479</v>
      </c>
      <c r="M173" s="1">
        <f t="shared" si="55"/>
        <v>1211776.9974496705</v>
      </c>
      <c r="N173" s="1">
        <f t="shared" si="56"/>
        <v>1272365.8473221541</v>
      </c>
      <c r="O173" s="1">
        <f t="shared" si="57"/>
        <v>1335984.1396882618</v>
      </c>
      <c r="P173" s="1">
        <f t="shared" si="58"/>
        <v>1402783.3466726749</v>
      </c>
      <c r="Q173" s="1">
        <f t="shared" si="59"/>
        <v>1472922.5140063087</v>
      </c>
      <c r="R173" s="1">
        <f t="shared" si="60"/>
        <v>1546568.6397066242</v>
      </c>
      <c r="S173" s="1">
        <f t="shared" si="61"/>
        <v>1623897.0716919554</v>
      </c>
      <c r="T173" s="1">
        <f t="shared" si="62"/>
        <v>1705091.9252765533</v>
      </c>
      <c r="U173" s="1">
        <f t="shared" si="63"/>
        <v>1790346.521540381</v>
      </c>
      <c r="V173" s="1">
        <f t="shared" si="64"/>
        <v>1879863.8476174001</v>
      </c>
      <c r="W173" s="1">
        <f t="shared" si="65"/>
        <v>1973857.0399982701</v>
      </c>
      <c r="X173" s="1">
        <f t="shared" si="66"/>
        <v>2072549.8919981837</v>
      </c>
      <c r="Y173" s="1">
        <f t="shared" si="67"/>
        <v>2176177.386598093</v>
      </c>
      <c r="Z173" s="1">
        <f t="shared" si="67"/>
        <v>2176177.386598093</v>
      </c>
      <c r="AA173" s="1">
        <f t="shared" si="68"/>
        <v>2399235.5687243976</v>
      </c>
      <c r="AB173" s="1">
        <f t="shared" si="69"/>
        <v>2519197.3471606174</v>
      </c>
      <c r="AC173" s="1">
        <f t="shared" si="70"/>
        <v>2645157.2145186481</v>
      </c>
      <c r="AD173" s="1">
        <f t="shared" si="71"/>
        <v>2777415.0752445809</v>
      </c>
      <c r="AE173" s="1">
        <f t="shared" si="72"/>
        <v>2916285.8290068102</v>
      </c>
      <c r="AF173" s="1">
        <f t="shared" si="73"/>
        <v>3062100.120457151</v>
      </c>
      <c r="AG173" s="1">
        <f t="shared" si="74"/>
        <v>3215205.1264800085</v>
      </c>
      <c r="AH173" s="1">
        <f t="shared" si="75"/>
        <v>3375965.3828040091</v>
      </c>
      <c r="AI173" s="1">
        <f t="shared" si="76"/>
        <v>3544763.6519442098</v>
      </c>
      <c r="AJ173" s="1">
        <f t="shared" si="77"/>
        <v>3722001.8345414205</v>
      </c>
      <c r="AK173" s="1">
        <f t="shared" si="78"/>
        <v>3908101.9262684914</v>
      </c>
      <c r="AL173" s="1">
        <f t="shared" si="79"/>
        <v>4103507.0225819163</v>
      </c>
      <c r="AM173" s="1">
        <f t="shared" si="80"/>
        <v>4308682.3737110123</v>
      </c>
      <c r="AN173" s="1">
        <f t="shared" si="81"/>
        <v>4524116.4923965633</v>
      </c>
      <c r="AO173" s="1">
        <f t="shared" si="82"/>
        <v>4750322.317016392</v>
      </c>
      <c r="AP173" s="1">
        <f t="shared" si="83"/>
        <v>4987838.4328672122</v>
      </c>
      <c r="AQ173" s="1">
        <f t="shared" si="84"/>
        <v>5237230.3545105727</v>
      </c>
      <c r="AR173" s="1">
        <f t="shared" si="85"/>
        <v>5499091.8722361019</v>
      </c>
      <c r="AS173" s="1">
        <f t="shared" si="86"/>
        <v>5774046.4658479076</v>
      </c>
      <c r="AT173" s="1">
        <f t="shared" si="87"/>
        <v>6062748.7891403036</v>
      </c>
      <c r="AU173" s="1">
        <f t="shared" si="88"/>
        <v>6365886.2285973188</v>
      </c>
      <c r="AV173" s="1">
        <f t="shared" si="89"/>
        <v>6684180.5400271853</v>
      </c>
      <c r="AW173" s="1">
        <f t="shared" si="90"/>
        <v>7018389.5670285448</v>
      </c>
      <c r="AX173" s="1">
        <f t="shared" si="91"/>
        <v>7369309.0453799721</v>
      </c>
      <c r="AY173" s="1">
        <f t="shared" si="92"/>
        <v>7737774.4976489712</v>
      </c>
      <c r="AZ173" s="1">
        <f t="shared" si="93"/>
        <v>8124663.2225314202</v>
      </c>
      <c r="BA173" s="1">
        <f t="shared" si="94"/>
        <v>8530896.3836579919</v>
      </c>
      <c r="BB173" s="1">
        <f t="shared" si="95"/>
        <v>8957441.2028408926</v>
      </c>
      <c r="BC173" s="1">
        <f t="shared" si="96"/>
        <v>9405313.2629829384</v>
      </c>
      <c r="BD173" s="1">
        <f t="shared" si="97"/>
        <v>9875578.9261320867</v>
      </c>
      <c r="BE173" s="1">
        <f t="shared" si="98"/>
        <v>10369357.872438692</v>
      </c>
      <c r="BF173" s="1">
        <f t="shared" si="99"/>
        <v>10887825.766060626</v>
      </c>
      <c r="BG173" s="1">
        <f t="shared" si="100"/>
        <v>11432217.054363659</v>
      </c>
      <c r="BH173" s="1">
        <f t="shared" si="101"/>
        <v>12003827.907081842</v>
      </c>
      <c r="BI173" s="1">
        <f t="shared" si="102"/>
        <v>12604019.302435935</v>
      </c>
      <c r="BJ173" s="1">
        <f t="shared" si="103"/>
        <v>13234220.267557733</v>
      </c>
      <c r="BK173" s="1">
        <f t="shared" si="104"/>
        <v>13895931.280935621</v>
      </c>
      <c r="BL173" s="1">
        <f t="shared" si="105"/>
        <v>14590727.844982402</v>
      </c>
      <c r="BM173" s="1">
        <f t="shared" si="106"/>
        <v>15320264.237231523</v>
      </c>
      <c r="BN173" s="1">
        <f t="shared" si="107"/>
        <v>16086277.4490931</v>
      </c>
      <c r="BO173" s="1">
        <f t="shared" si="109"/>
        <v>16890591.321547754</v>
      </c>
      <c r="BP173" s="1">
        <f t="shared" ref="BP173:BP205" si="110">$BP$100</f>
        <v>17735120.887625143</v>
      </c>
      <c r="BQ173" s="1">
        <f>$BQ$100</f>
        <v>18621876.9320064</v>
      </c>
      <c r="BR173" s="1">
        <f>(BS$79/$C$65)+BR$100</f>
        <v>8708840117.5625286</v>
      </c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2:102" x14ac:dyDescent="0.2">
      <c r="B174" s="14">
        <v>68</v>
      </c>
      <c r="C174" s="1">
        <f t="shared" si="108"/>
        <v>-7500000</v>
      </c>
      <c r="D174" s="1">
        <f t="shared" si="46"/>
        <v>781122.25702368817</v>
      </c>
      <c r="E174" s="1">
        <f t="shared" si="47"/>
        <v>820178.36987487262</v>
      </c>
      <c r="F174" s="1">
        <f t="shared" si="48"/>
        <v>861187.28836861625</v>
      </c>
      <c r="G174" s="1">
        <f t="shared" si="49"/>
        <v>904246.65278704709</v>
      </c>
      <c r="H174" s="1">
        <f t="shared" si="50"/>
        <v>949458.98542639951</v>
      </c>
      <c r="I174" s="1">
        <f t="shared" si="51"/>
        <v>996931.93469771952</v>
      </c>
      <c r="J174" s="1">
        <f t="shared" si="52"/>
        <v>1046778.5314326056</v>
      </c>
      <c r="K174" s="1">
        <f t="shared" si="53"/>
        <v>1099117.458004236</v>
      </c>
      <c r="L174" s="1">
        <f t="shared" si="54"/>
        <v>1154073.3309044479</v>
      </c>
      <c r="M174" s="1">
        <f t="shared" si="55"/>
        <v>1211776.9974496705</v>
      </c>
      <c r="N174" s="1">
        <f t="shared" si="56"/>
        <v>1272365.8473221541</v>
      </c>
      <c r="O174" s="1">
        <f t="shared" si="57"/>
        <v>1335984.1396882618</v>
      </c>
      <c r="P174" s="1">
        <f t="shared" si="58"/>
        <v>1402783.3466726749</v>
      </c>
      <c r="Q174" s="1">
        <f t="shared" si="59"/>
        <v>1472922.5140063087</v>
      </c>
      <c r="R174" s="1">
        <f t="shared" si="60"/>
        <v>1546568.6397066242</v>
      </c>
      <c r="S174" s="1">
        <f t="shared" si="61"/>
        <v>1623897.0716919554</v>
      </c>
      <c r="T174" s="1">
        <f t="shared" si="62"/>
        <v>1705091.9252765533</v>
      </c>
      <c r="U174" s="1">
        <f t="shared" si="63"/>
        <v>1790346.521540381</v>
      </c>
      <c r="V174" s="1">
        <f t="shared" si="64"/>
        <v>1879863.8476174001</v>
      </c>
      <c r="W174" s="1">
        <f t="shared" si="65"/>
        <v>1973857.0399982701</v>
      </c>
      <c r="X174" s="1">
        <f t="shared" si="66"/>
        <v>2072549.8919981837</v>
      </c>
      <c r="Y174" s="1">
        <f t="shared" si="67"/>
        <v>2176177.386598093</v>
      </c>
      <c r="Z174" s="1">
        <f t="shared" si="67"/>
        <v>2176177.386598093</v>
      </c>
      <c r="AA174" s="1">
        <f t="shared" si="68"/>
        <v>2399235.5687243976</v>
      </c>
      <c r="AB174" s="1">
        <f t="shared" si="69"/>
        <v>2519197.3471606174</v>
      </c>
      <c r="AC174" s="1">
        <f t="shared" si="70"/>
        <v>2645157.2145186481</v>
      </c>
      <c r="AD174" s="1">
        <f t="shared" si="71"/>
        <v>2777415.0752445809</v>
      </c>
      <c r="AE174" s="1">
        <f t="shared" si="72"/>
        <v>2916285.8290068102</v>
      </c>
      <c r="AF174" s="1">
        <f t="shared" si="73"/>
        <v>3062100.120457151</v>
      </c>
      <c r="AG174" s="1">
        <f t="shared" si="74"/>
        <v>3215205.1264800085</v>
      </c>
      <c r="AH174" s="1">
        <f t="shared" si="75"/>
        <v>3375965.3828040091</v>
      </c>
      <c r="AI174" s="1">
        <f t="shared" si="76"/>
        <v>3544763.6519442098</v>
      </c>
      <c r="AJ174" s="1">
        <f t="shared" si="77"/>
        <v>3722001.8345414205</v>
      </c>
      <c r="AK174" s="1">
        <f t="shared" si="78"/>
        <v>3908101.9262684914</v>
      </c>
      <c r="AL174" s="1">
        <f t="shared" si="79"/>
        <v>4103507.0225819163</v>
      </c>
      <c r="AM174" s="1">
        <f t="shared" si="80"/>
        <v>4308682.3737110123</v>
      </c>
      <c r="AN174" s="1">
        <f t="shared" si="81"/>
        <v>4524116.4923965633</v>
      </c>
      <c r="AO174" s="1">
        <f t="shared" si="82"/>
        <v>4750322.317016392</v>
      </c>
      <c r="AP174" s="1">
        <f t="shared" si="83"/>
        <v>4987838.4328672122</v>
      </c>
      <c r="AQ174" s="1">
        <f t="shared" si="84"/>
        <v>5237230.3545105727</v>
      </c>
      <c r="AR174" s="1">
        <f t="shared" si="85"/>
        <v>5499091.8722361019</v>
      </c>
      <c r="AS174" s="1">
        <f t="shared" si="86"/>
        <v>5774046.4658479076</v>
      </c>
      <c r="AT174" s="1">
        <f t="shared" si="87"/>
        <v>6062748.7891403036</v>
      </c>
      <c r="AU174" s="1">
        <f t="shared" si="88"/>
        <v>6365886.2285973188</v>
      </c>
      <c r="AV174" s="1">
        <f t="shared" si="89"/>
        <v>6684180.5400271853</v>
      </c>
      <c r="AW174" s="1">
        <f t="shared" si="90"/>
        <v>7018389.5670285448</v>
      </c>
      <c r="AX174" s="1">
        <f t="shared" si="91"/>
        <v>7369309.0453799721</v>
      </c>
      <c r="AY174" s="1">
        <f t="shared" si="92"/>
        <v>7737774.4976489712</v>
      </c>
      <c r="AZ174" s="1">
        <f t="shared" si="93"/>
        <v>8124663.2225314202</v>
      </c>
      <c r="BA174" s="1">
        <f t="shared" si="94"/>
        <v>8530896.3836579919</v>
      </c>
      <c r="BB174" s="1">
        <f t="shared" si="95"/>
        <v>8957441.2028408926</v>
      </c>
      <c r="BC174" s="1">
        <f t="shared" si="96"/>
        <v>9405313.2629829384</v>
      </c>
      <c r="BD174" s="1">
        <f t="shared" si="97"/>
        <v>9875578.9261320867</v>
      </c>
      <c r="BE174" s="1">
        <f t="shared" si="98"/>
        <v>10369357.872438692</v>
      </c>
      <c r="BF174" s="1">
        <f t="shared" si="99"/>
        <v>10887825.766060626</v>
      </c>
      <c r="BG174" s="1">
        <f t="shared" si="100"/>
        <v>11432217.054363659</v>
      </c>
      <c r="BH174" s="1">
        <f t="shared" si="101"/>
        <v>12003827.907081842</v>
      </c>
      <c r="BI174" s="1">
        <f t="shared" si="102"/>
        <v>12604019.302435935</v>
      </c>
      <c r="BJ174" s="1">
        <f t="shared" si="103"/>
        <v>13234220.267557733</v>
      </c>
      <c r="BK174" s="1">
        <f t="shared" si="104"/>
        <v>13895931.280935621</v>
      </c>
      <c r="BL174" s="1">
        <f t="shared" si="105"/>
        <v>14590727.844982402</v>
      </c>
      <c r="BM174" s="1">
        <f t="shared" si="106"/>
        <v>15320264.237231523</v>
      </c>
      <c r="BN174" s="1">
        <f t="shared" si="107"/>
        <v>16086277.4490931</v>
      </c>
      <c r="BO174" s="1">
        <f t="shared" si="109"/>
        <v>16890591.321547754</v>
      </c>
      <c r="BP174" s="1">
        <f t="shared" si="110"/>
        <v>17735120.887625143</v>
      </c>
      <c r="BQ174" s="1">
        <f t="shared" ref="BQ174:BQ205" si="111">$BQ$100</f>
        <v>18621876.9320064</v>
      </c>
      <c r="BR174" s="1">
        <f>$BR$100</f>
        <v>19552970.77860672</v>
      </c>
      <c r="BS174" s="1">
        <f>(BT$79/$C$65)+BS$100</f>
        <v>9411119923.6394348</v>
      </c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2:102" x14ac:dyDescent="0.2">
      <c r="B175" s="14">
        <v>69</v>
      </c>
      <c r="C175" s="1">
        <f t="shared" si="108"/>
        <v>-7500000</v>
      </c>
      <c r="D175" s="1">
        <f t="shared" ref="D175:D205" si="112">$D$108</f>
        <v>781122.25702368817</v>
      </c>
      <c r="E175" s="1">
        <f t="shared" ref="E175:E204" si="113">$E$109</f>
        <v>820178.36987487262</v>
      </c>
      <c r="F175" s="1">
        <f>$F$100</f>
        <v>861187.28836861625</v>
      </c>
      <c r="G175" s="1">
        <f t="shared" si="49"/>
        <v>904246.65278704709</v>
      </c>
      <c r="H175" s="1">
        <f t="shared" si="50"/>
        <v>949458.98542639951</v>
      </c>
      <c r="I175" s="1">
        <f t="shared" si="51"/>
        <v>996931.93469771952</v>
      </c>
      <c r="J175" s="1">
        <f t="shared" si="52"/>
        <v>1046778.5314326056</v>
      </c>
      <c r="K175" s="1">
        <f t="shared" si="53"/>
        <v>1099117.458004236</v>
      </c>
      <c r="L175" s="1">
        <f t="shared" si="54"/>
        <v>1154073.3309044479</v>
      </c>
      <c r="M175" s="1">
        <f t="shared" si="55"/>
        <v>1211776.9974496705</v>
      </c>
      <c r="N175" s="1">
        <f t="shared" si="56"/>
        <v>1272365.8473221541</v>
      </c>
      <c r="O175" s="1">
        <f t="shared" si="57"/>
        <v>1335984.1396882618</v>
      </c>
      <c r="P175" s="1">
        <f t="shared" si="58"/>
        <v>1402783.3466726749</v>
      </c>
      <c r="Q175" s="1">
        <f t="shared" si="59"/>
        <v>1472922.5140063087</v>
      </c>
      <c r="R175" s="1">
        <f t="shared" si="60"/>
        <v>1546568.6397066242</v>
      </c>
      <c r="S175" s="1">
        <f t="shared" si="61"/>
        <v>1623897.0716919554</v>
      </c>
      <c r="T175" s="1">
        <f t="shared" si="62"/>
        <v>1705091.9252765533</v>
      </c>
      <c r="U175" s="1">
        <f t="shared" si="63"/>
        <v>1790346.521540381</v>
      </c>
      <c r="V175" s="1">
        <f t="shared" si="64"/>
        <v>1879863.8476174001</v>
      </c>
      <c r="W175" s="1">
        <f t="shared" si="65"/>
        <v>1973857.0399982701</v>
      </c>
      <c r="X175" s="1">
        <f t="shared" si="66"/>
        <v>2072549.8919981837</v>
      </c>
      <c r="Y175" s="1">
        <f t="shared" si="67"/>
        <v>2176177.386598093</v>
      </c>
      <c r="Z175" s="1">
        <f t="shared" si="67"/>
        <v>2176177.386598093</v>
      </c>
      <c r="AA175" s="1">
        <f t="shared" si="68"/>
        <v>2399235.5687243976</v>
      </c>
      <c r="AB175" s="1">
        <f t="shared" si="69"/>
        <v>2519197.3471606174</v>
      </c>
      <c r="AC175" s="1">
        <f t="shared" si="70"/>
        <v>2645157.2145186481</v>
      </c>
      <c r="AD175" s="1">
        <f t="shared" si="71"/>
        <v>2777415.0752445809</v>
      </c>
      <c r="AE175" s="1">
        <f t="shared" si="72"/>
        <v>2916285.8290068102</v>
      </c>
      <c r="AF175" s="1">
        <f t="shared" si="73"/>
        <v>3062100.120457151</v>
      </c>
      <c r="AG175" s="1">
        <f t="shared" si="74"/>
        <v>3215205.1264800085</v>
      </c>
      <c r="AH175" s="1">
        <f t="shared" si="75"/>
        <v>3375965.3828040091</v>
      </c>
      <c r="AI175" s="1">
        <f t="shared" si="76"/>
        <v>3544763.6519442098</v>
      </c>
      <c r="AJ175" s="1">
        <f t="shared" si="77"/>
        <v>3722001.8345414205</v>
      </c>
      <c r="AK175" s="1">
        <f t="shared" si="78"/>
        <v>3908101.9262684914</v>
      </c>
      <c r="AL175" s="1">
        <f t="shared" si="79"/>
        <v>4103507.0225819163</v>
      </c>
      <c r="AM175" s="1">
        <f t="shared" si="80"/>
        <v>4308682.3737110123</v>
      </c>
      <c r="AN175" s="1">
        <f t="shared" si="81"/>
        <v>4524116.4923965633</v>
      </c>
      <c r="AO175" s="1">
        <f t="shared" si="82"/>
        <v>4750322.317016392</v>
      </c>
      <c r="AP175" s="1">
        <f t="shared" si="83"/>
        <v>4987838.4328672122</v>
      </c>
      <c r="AQ175" s="1">
        <f t="shared" si="84"/>
        <v>5237230.3545105727</v>
      </c>
      <c r="AR175" s="1">
        <f t="shared" si="85"/>
        <v>5499091.8722361019</v>
      </c>
      <c r="AS175" s="1">
        <f t="shared" si="86"/>
        <v>5774046.4658479076</v>
      </c>
      <c r="AT175" s="1">
        <f t="shared" si="87"/>
        <v>6062748.7891403036</v>
      </c>
      <c r="AU175" s="1">
        <f t="shared" si="88"/>
        <v>6365886.2285973188</v>
      </c>
      <c r="AV175" s="1">
        <f t="shared" si="89"/>
        <v>6684180.5400271853</v>
      </c>
      <c r="AW175" s="1">
        <f t="shared" si="90"/>
        <v>7018389.5670285448</v>
      </c>
      <c r="AX175" s="1">
        <f t="shared" si="91"/>
        <v>7369309.0453799721</v>
      </c>
      <c r="AY175" s="1">
        <f t="shared" si="92"/>
        <v>7737774.4976489712</v>
      </c>
      <c r="AZ175" s="1">
        <f t="shared" si="93"/>
        <v>8124663.2225314202</v>
      </c>
      <c r="BA175" s="1">
        <f t="shared" si="94"/>
        <v>8530896.3836579919</v>
      </c>
      <c r="BB175" s="1">
        <f t="shared" si="95"/>
        <v>8957441.2028408926</v>
      </c>
      <c r="BC175" s="1">
        <f t="shared" si="96"/>
        <v>9405313.2629829384</v>
      </c>
      <c r="BD175" s="1">
        <f t="shared" si="97"/>
        <v>9875578.9261320867</v>
      </c>
      <c r="BE175" s="1">
        <f t="shared" si="98"/>
        <v>10369357.872438692</v>
      </c>
      <c r="BF175" s="1">
        <f t="shared" si="99"/>
        <v>10887825.766060626</v>
      </c>
      <c r="BG175" s="1">
        <f t="shared" si="100"/>
        <v>11432217.054363659</v>
      </c>
      <c r="BH175" s="1">
        <f t="shared" si="101"/>
        <v>12003827.907081842</v>
      </c>
      <c r="BI175" s="1">
        <f t="shared" si="102"/>
        <v>12604019.302435935</v>
      </c>
      <c r="BJ175" s="1">
        <f t="shared" si="103"/>
        <v>13234220.267557733</v>
      </c>
      <c r="BK175" s="1">
        <f t="shared" si="104"/>
        <v>13895931.280935621</v>
      </c>
      <c r="BL175" s="1">
        <f t="shared" si="105"/>
        <v>14590727.844982402</v>
      </c>
      <c r="BM175" s="1">
        <f t="shared" si="106"/>
        <v>15320264.237231523</v>
      </c>
      <c r="BN175" s="1">
        <f t="shared" si="107"/>
        <v>16086277.4490931</v>
      </c>
      <c r="BO175" s="1">
        <f t="shared" si="109"/>
        <v>16890591.321547754</v>
      </c>
      <c r="BP175" s="1">
        <f t="shared" si="110"/>
        <v>17735120.887625143</v>
      </c>
      <c r="BQ175" s="1">
        <f t="shared" si="111"/>
        <v>18621876.9320064</v>
      </c>
      <c r="BR175" s="1">
        <f t="shared" ref="BR175:BR205" si="114">$BR$100</f>
        <v>19552970.77860672</v>
      </c>
      <c r="BS175" s="1">
        <f>$BS$100</f>
        <v>20530619.317537058</v>
      </c>
      <c r="BT175" s="1">
        <f>(BU$79/$C$65)+BT$100</f>
        <v>10022170918.588692</v>
      </c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2:102" x14ac:dyDescent="0.2">
      <c r="B176" s="14">
        <v>70</v>
      </c>
      <c r="C176" s="1">
        <f t="shared" si="108"/>
        <v>-7500000</v>
      </c>
      <c r="D176" s="1">
        <f t="shared" si="112"/>
        <v>781122.25702368817</v>
      </c>
      <c r="E176" s="1">
        <f t="shared" si="113"/>
        <v>820178.36987487262</v>
      </c>
      <c r="F176" s="1">
        <f t="shared" si="48"/>
        <v>861187.28836861625</v>
      </c>
      <c r="G176" s="1">
        <f t="shared" ref="G176:G183" si="115">$G$100</f>
        <v>904246.65278704709</v>
      </c>
      <c r="H176" s="1">
        <f t="shared" si="50"/>
        <v>949458.98542639951</v>
      </c>
      <c r="I176" s="1">
        <f t="shared" si="51"/>
        <v>996931.93469771952</v>
      </c>
      <c r="J176" s="1">
        <f t="shared" si="52"/>
        <v>1046778.5314326056</v>
      </c>
      <c r="K176" s="1">
        <f t="shared" si="53"/>
        <v>1099117.458004236</v>
      </c>
      <c r="L176" s="1">
        <f t="shared" si="54"/>
        <v>1154073.3309044479</v>
      </c>
      <c r="M176" s="1">
        <f t="shared" si="55"/>
        <v>1211776.9974496705</v>
      </c>
      <c r="N176" s="1">
        <f t="shared" si="56"/>
        <v>1272365.8473221541</v>
      </c>
      <c r="O176" s="1">
        <f t="shared" si="57"/>
        <v>1335984.1396882618</v>
      </c>
      <c r="P176" s="1">
        <f t="shared" si="58"/>
        <v>1402783.3466726749</v>
      </c>
      <c r="Q176" s="1">
        <f t="shared" si="59"/>
        <v>1472922.5140063087</v>
      </c>
      <c r="R176" s="1">
        <f t="shared" si="60"/>
        <v>1546568.6397066242</v>
      </c>
      <c r="S176" s="1">
        <f t="shared" si="61"/>
        <v>1623897.0716919554</v>
      </c>
      <c r="T176" s="1">
        <f t="shared" si="62"/>
        <v>1705091.9252765533</v>
      </c>
      <c r="U176" s="1">
        <f t="shared" si="63"/>
        <v>1790346.521540381</v>
      </c>
      <c r="V176" s="1">
        <f t="shared" si="64"/>
        <v>1879863.8476174001</v>
      </c>
      <c r="W176" s="1">
        <f t="shared" si="65"/>
        <v>1973857.0399982701</v>
      </c>
      <c r="X176" s="1">
        <f t="shared" si="66"/>
        <v>2072549.8919981837</v>
      </c>
      <c r="Y176" s="1">
        <f t="shared" si="67"/>
        <v>2176177.386598093</v>
      </c>
      <c r="Z176" s="1">
        <f t="shared" si="67"/>
        <v>2176177.386598093</v>
      </c>
      <c r="AA176" s="1">
        <f t="shared" si="68"/>
        <v>2399235.5687243976</v>
      </c>
      <c r="AB176" s="1">
        <f t="shared" si="69"/>
        <v>2519197.3471606174</v>
      </c>
      <c r="AC176" s="1">
        <f t="shared" si="70"/>
        <v>2645157.2145186481</v>
      </c>
      <c r="AD176" s="1">
        <f t="shared" si="71"/>
        <v>2777415.0752445809</v>
      </c>
      <c r="AE176" s="1">
        <f t="shared" si="72"/>
        <v>2916285.8290068102</v>
      </c>
      <c r="AF176" s="1">
        <f t="shared" si="73"/>
        <v>3062100.120457151</v>
      </c>
      <c r="AG176" s="1">
        <f t="shared" si="74"/>
        <v>3215205.1264800085</v>
      </c>
      <c r="AH176" s="1">
        <f t="shared" si="75"/>
        <v>3375965.3828040091</v>
      </c>
      <c r="AI176" s="1">
        <f t="shared" si="76"/>
        <v>3544763.6519442098</v>
      </c>
      <c r="AJ176" s="1">
        <f t="shared" si="77"/>
        <v>3722001.8345414205</v>
      </c>
      <c r="AK176" s="1">
        <f t="shared" si="78"/>
        <v>3908101.9262684914</v>
      </c>
      <c r="AL176" s="1">
        <f t="shared" si="79"/>
        <v>4103507.0225819163</v>
      </c>
      <c r="AM176" s="1">
        <f t="shared" si="80"/>
        <v>4308682.3737110123</v>
      </c>
      <c r="AN176" s="1">
        <f t="shared" si="81"/>
        <v>4524116.4923965633</v>
      </c>
      <c r="AO176" s="1">
        <f t="shared" si="82"/>
        <v>4750322.317016392</v>
      </c>
      <c r="AP176" s="1">
        <f t="shared" si="83"/>
        <v>4987838.4328672122</v>
      </c>
      <c r="AQ176" s="1">
        <f t="shared" si="84"/>
        <v>5237230.3545105727</v>
      </c>
      <c r="AR176" s="1">
        <f t="shared" si="85"/>
        <v>5499091.8722361019</v>
      </c>
      <c r="AS176" s="1">
        <f t="shared" si="86"/>
        <v>5774046.4658479076</v>
      </c>
      <c r="AT176" s="1">
        <f t="shared" si="87"/>
        <v>6062748.7891403036</v>
      </c>
      <c r="AU176" s="1">
        <f t="shared" si="88"/>
        <v>6365886.2285973188</v>
      </c>
      <c r="AV176" s="1">
        <f t="shared" si="89"/>
        <v>6684180.5400271853</v>
      </c>
      <c r="AW176" s="1">
        <f t="shared" si="90"/>
        <v>7018389.5670285448</v>
      </c>
      <c r="AX176" s="1">
        <f t="shared" si="91"/>
        <v>7369309.0453799721</v>
      </c>
      <c r="AY176" s="1">
        <f t="shared" si="92"/>
        <v>7737774.4976489712</v>
      </c>
      <c r="AZ176" s="1">
        <f t="shared" si="93"/>
        <v>8124663.2225314202</v>
      </c>
      <c r="BA176" s="1">
        <f t="shared" si="94"/>
        <v>8530896.3836579919</v>
      </c>
      <c r="BB176" s="1">
        <f t="shared" si="95"/>
        <v>8957441.2028408926</v>
      </c>
      <c r="BC176" s="1">
        <f t="shared" si="96"/>
        <v>9405313.2629829384</v>
      </c>
      <c r="BD176" s="1">
        <f t="shared" si="97"/>
        <v>9875578.9261320867</v>
      </c>
      <c r="BE176" s="1">
        <f t="shared" si="98"/>
        <v>10369357.872438692</v>
      </c>
      <c r="BF176" s="1">
        <f t="shared" si="99"/>
        <v>10887825.766060626</v>
      </c>
      <c r="BG176" s="1">
        <f t="shared" si="100"/>
        <v>11432217.054363659</v>
      </c>
      <c r="BH176" s="1">
        <f t="shared" si="101"/>
        <v>12003827.907081842</v>
      </c>
      <c r="BI176" s="1">
        <f t="shared" si="102"/>
        <v>12604019.302435935</v>
      </c>
      <c r="BJ176" s="1">
        <f t="shared" si="103"/>
        <v>13234220.267557733</v>
      </c>
      <c r="BK176" s="1">
        <f t="shared" si="104"/>
        <v>13895931.280935621</v>
      </c>
      <c r="BL176" s="1">
        <f t="shared" si="105"/>
        <v>14590727.844982402</v>
      </c>
      <c r="BM176" s="1">
        <f t="shared" si="106"/>
        <v>15320264.237231523</v>
      </c>
      <c r="BN176" s="1">
        <f t="shared" si="107"/>
        <v>16086277.4490931</v>
      </c>
      <c r="BO176" s="1">
        <f t="shared" si="109"/>
        <v>16890591.321547754</v>
      </c>
      <c r="BP176" s="1">
        <f t="shared" si="110"/>
        <v>17735120.887625143</v>
      </c>
      <c r="BQ176" s="1">
        <f t="shared" si="111"/>
        <v>18621876.9320064</v>
      </c>
      <c r="BR176" s="1">
        <f t="shared" si="114"/>
        <v>19552970.77860672</v>
      </c>
      <c r="BS176" s="1">
        <f t="shared" ref="BS176:BS205" si="116">$BS$100</f>
        <v>20530619.317537058</v>
      </c>
      <c r="BT176" s="1">
        <f>$BT$100</f>
        <v>21557150.283413913</v>
      </c>
      <c r="BU176" s="1">
        <f>(BV$79/$C$65)+BU$100</f>
        <v>10989593391.38975</v>
      </c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2:102" x14ac:dyDescent="0.2">
      <c r="B177" s="14">
        <v>71</v>
      </c>
      <c r="C177" s="1">
        <f t="shared" si="108"/>
        <v>-7500000</v>
      </c>
      <c r="D177" s="1">
        <f t="shared" si="112"/>
        <v>781122.25702368817</v>
      </c>
      <c r="E177" s="1">
        <f t="shared" si="113"/>
        <v>820178.36987487262</v>
      </c>
      <c r="F177" s="1">
        <f t="shared" ref="F177:F187" si="117">$F$100</f>
        <v>861187.28836861625</v>
      </c>
      <c r="G177" s="1">
        <f t="shared" si="115"/>
        <v>904246.65278704709</v>
      </c>
      <c r="H177" s="1">
        <f t="shared" ref="H177:H205" si="118">$H$100</f>
        <v>949458.98542639951</v>
      </c>
      <c r="I177" s="1">
        <f t="shared" si="51"/>
        <v>996931.93469771952</v>
      </c>
      <c r="J177" s="1">
        <f t="shared" si="52"/>
        <v>1046778.5314326056</v>
      </c>
      <c r="K177" s="1">
        <f t="shared" si="53"/>
        <v>1099117.458004236</v>
      </c>
      <c r="L177" s="1">
        <f t="shared" si="54"/>
        <v>1154073.3309044479</v>
      </c>
      <c r="M177" s="1">
        <f t="shared" si="55"/>
        <v>1211776.9974496705</v>
      </c>
      <c r="N177" s="1">
        <f t="shared" si="56"/>
        <v>1272365.8473221541</v>
      </c>
      <c r="O177" s="1">
        <f t="shared" si="57"/>
        <v>1335984.1396882618</v>
      </c>
      <c r="P177" s="1">
        <f t="shared" si="58"/>
        <v>1402783.3466726749</v>
      </c>
      <c r="Q177" s="1">
        <f t="shared" si="59"/>
        <v>1472922.5140063087</v>
      </c>
      <c r="R177" s="1">
        <f t="shared" si="60"/>
        <v>1546568.6397066242</v>
      </c>
      <c r="S177" s="1">
        <f t="shared" si="61"/>
        <v>1623897.0716919554</v>
      </c>
      <c r="T177" s="1">
        <f t="shared" si="62"/>
        <v>1705091.9252765533</v>
      </c>
      <c r="U177" s="1">
        <f t="shared" si="63"/>
        <v>1790346.521540381</v>
      </c>
      <c r="V177" s="1">
        <f t="shared" si="64"/>
        <v>1879863.8476174001</v>
      </c>
      <c r="W177" s="1">
        <f t="shared" si="65"/>
        <v>1973857.0399982701</v>
      </c>
      <c r="X177" s="1">
        <f t="shared" si="66"/>
        <v>2072549.8919981837</v>
      </c>
      <c r="Y177" s="1">
        <f t="shared" si="67"/>
        <v>2176177.386598093</v>
      </c>
      <c r="Z177" s="1">
        <f t="shared" si="67"/>
        <v>2176177.386598093</v>
      </c>
      <c r="AA177" s="1">
        <f t="shared" si="68"/>
        <v>2399235.5687243976</v>
      </c>
      <c r="AB177" s="1">
        <f t="shared" si="69"/>
        <v>2519197.3471606174</v>
      </c>
      <c r="AC177" s="1">
        <f t="shared" si="70"/>
        <v>2645157.2145186481</v>
      </c>
      <c r="AD177" s="1">
        <f t="shared" si="71"/>
        <v>2777415.0752445809</v>
      </c>
      <c r="AE177" s="1">
        <f t="shared" si="72"/>
        <v>2916285.8290068102</v>
      </c>
      <c r="AF177" s="1">
        <f t="shared" si="73"/>
        <v>3062100.120457151</v>
      </c>
      <c r="AG177" s="1">
        <f t="shared" si="74"/>
        <v>3215205.1264800085</v>
      </c>
      <c r="AH177" s="1">
        <f t="shared" si="75"/>
        <v>3375965.3828040091</v>
      </c>
      <c r="AI177" s="1">
        <f t="shared" si="76"/>
        <v>3544763.6519442098</v>
      </c>
      <c r="AJ177" s="1">
        <f t="shared" si="77"/>
        <v>3722001.8345414205</v>
      </c>
      <c r="AK177" s="1">
        <f t="shared" si="78"/>
        <v>3908101.9262684914</v>
      </c>
      <c r="AL177" s="1">
        <f t="shared" si="79"/>
        <v>4103507.0225819163</v>
      </c>
      <c r="AM177" s="1">
        <f t="shared" si="80"/>
        <v>4308682.3737110123</v>
      </c>
      <c r="AN177" s="1">
        <f t="shared" si="81"/>
        <v>4524116.4923965633</v>
      </c>
      <c r="AO177" s="1">
        <f t="shared" si="82"/>
        <v>4750322.317016392</v>
      </c>
      <c r="AP177" s="1">
        <f t="shared" si="83"/>
        <v>4987838.4328672122</v>
      </c>
      <c r="AQ177" s="1">
        <f t="shared" si="84"/>
        <v>5237230.3545105727</v>
      </c>
      <c r="AR177" s="1">
        <f t="shared" si="85"/>
        <v>5499091.8722361019</v>
      </c>
      <c r="AS177" s="1">
        <f t="shared" si="86"/>
        <v>5774046.4658479076</v>
      </c>
      <c r="AT177" s="1">
        <f t="shared" si="87"/>
        <v>6062748.7891403036</v>
      </c>
      <c r="AU177" s="1">
        <f t="shared" si="88"/>
        <v>6365886.2285973188</v>
      </c>
      <c r="AV177" s="1">
        <f t="shared" si="89"/>
        <v>6684180.5400271853</v>
      </c>
      <c r="AW177" s="1">
        <f t="shared" si="90"/>
        <v>7018389.5670285448</v>
      </c>
      <c r="AX177" s="1">
        <f t="shared" si="91"/>
        <v>7369309.0453799721</v>
      </c>
      <c r="AY177" s="1">
        <f t="shared" si="92"/>
        <v>7737774.4976489712</v>
      </c>
      <c r="AZ177" s="1">
        <f t="shared" si="93"/>
        <v>8124663.2225314202</v>
      </c>
      <c r="BA177" s="1">
        <f t="shared" si="94"/>
        <v>8530896.3836579919</v>
      </c>
      <c r="BB177" s="1">
        <f t="shared" si="95"/>
        <v>8957441.2028408926</v>
      </c>
      <c r="BC177" s="1">
        <f t="shared" si="96"/>
        <v>9405313.2629829384</v>
      </c>
      <c r="BD177" s="1">
        <f t="shared" si="97"/>
        <v>9875578.9261320867</v>
      </c>
      <c r="BE177" s="1">
        <f t="shared" si="98"/>
        <v>10369357.872438692</v>
      </c>
      <c r="BF177" s="1">
        <f t="shared" si="99"/>
        <v>10887825.766060626</v>
      </c>
      <c r="BG177" s="1">
        <f t="shared" si="100"/>
        <v>11432217.054363659</v>
      </c>
      <c r="BH177" s="1">
        <f t="shared" si="101"/>
        <v>12003827.907081842</v>
      </c>
      <c r="BI177" s="1">
        <f t="shared" si="102"/>
        <v>12604019.302435935</v>
      </c>
      <c r="BJ177" s="1">
        <f t="shared" si="103"/>
        <v>13234220.267557733</v>
      </c>
      <c r="BK177" s="1">
        <f t="shared" si="104"/>
        <v>13895931.280935621</v>
      </c>
      <c r="BL177" s="1">
        <f t="shared" si="105"/>
        <v>14590727.844982402</v>
      </c>
      <c r="BM177" s="1">
        <f t="shared" si="106"/>
        <v>15320264.237231523</v>
      </c>
      <c r="BN177" s="1">
        <f t="shared" si="107"/>
        <v>16086277.4490931</v>
      </c>
      <c r="BO177" s="1">
        <f t="shared" si="109"/>
        <v>16890591.321547754</v>
      </c>
      <c r="BP177" s="1">
        <f t="shared" si="110"/>
        <v>17735120.887625143</v>
      </c>
      <c r="BQ177" s="1">
        <f t="shared" si="111"/>
        <v>18621876.9320064</v>
      </c>
      <c r="BR177" s="1">
        <f t="shared" si="114"/>
        <v>19552970.77860672</v>
      </c>
      <c r="BS177" s="1">
        <f t="shared" si="116"/>
        <v>20530619.317537058</v>
      </c>
      <c r="BT177" s="1">
        <f t="shared" ref="BT177:BT205" si="119">$BT$100</f>
        <v>21557150.283413913</v>
      </c>
      <c r="BU177" s="1">
        <f>$BU$100</f>
        <v>22635007.797584608</v>
      </c>
      <c r="BV177" s="1">
        <f>(BW$79/$C$65)+BV$100</f>
        <v>11875211839.923243</v>
      </c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2:102" x14ac:dyDescent="0.2">
      <c r="B178" s="14">
        <v>72</v>
      </c>
      <c r="C178" s="1">
        <f t="shared" si="108"/>
        <v>-7500000</v>
      </c>
      <c r="D178" s="1">
        <f t="shared" si="112"/>
        <v>781122.25702368817</v>
      </c>
      <c r="E178" s="1">
        <f t="shared" si="113"/>
        <v>820178.36987487262</v>
      </c>
      <c r="F178" s="1">
        <f t="shared" si="117"/>
        <v>861187.28836861625</v>
      </c>
      <c r="G178" s="1">
        <f t="shared" si="115"/>
        <v>904246.65278704709</v>
      </c>
      <c r="H178" s="1">
        <f t="shared" si="118"/>
        <v>949458.98542639951</v>
      </c>
      <c r="I178" s="1">
        <f t="shared" ref="I178:I205" si="120">$I$100</f>
        <v>996931.93469771952</v>
      </c>
      <c r="J178" s="1">
        <f t="shared" si="52"/>
        <v>1046778.5314326056</v>
      </c>
      <c r="K178" s="1">
        <f t="shared" si="53"/>
        <v>1099117.458004236</v>
      </c>
      <c r="L178" s="1">
        <f t="shared" si="54"/>
        <v>1154073.3309044479</v>
      </c>
      <c r="M178" s="1">
        <f t="shared" si="55"/>
        <v>1211776.9974496705</v>
      </c>
      <c r="N178" s="1">
        <f t="shared" si="56"/>
        <v>1272365.8473221541</v>
      </c>
      <c r="O178" s="1">
        <f t="shared" si="57"/>
        <v>1335984.1396882618</v>
      </c>
      <c r="P178" s="1">
        <f t="shared" si="58"/>
        <v>1402783.3466726749</v>
      </c>
      <c r="Q178" s="1">
        <f t="shared" si="59"/>
        <v>1472922.5140063087</v>
      </c>
      <c r="R178" s="1">
        <f t="shared" si="60"/>
        <v>1546568.6397066242</v>
      </c>
      <c r="S178" s="1">
        <f t="shared" si="61"/>
        <v>1623897.0716919554</v>
      </c>
      <c r="T178" s="1">
        <f t="shared" si="62"/>
        <v>1705091.9252765533</v>
      </c>
      <c r="U178" s="1">
        <f t="shared" si="63"/>
        <v>1790346.521540381</v>
      </c>
      <c r="V178" s="1">
        <f t="shared" si="64"/>
        <v>1879863.8476174001</v>
      </c>
      <c r="W178" s="1">
        <f t="shared" si="65"/>
        <v>1973857.0399982701</v>
      </c>
      <c r="X178" s="1">
        <f>$X$100</f>
        <v>2072549.8919981837</v>
      </c>
      <c r="Y178" s="1">
        <f t="shared" si="67"/>
        <v>2176177.386598093</v>
      </c>
      <c r="Z178" s="1">
        <f t="shared" si="67"/>
        <v>2176177.386598093</v>
      </c>
      <c r="AA178" s="1">
        <f t="shared" si="68"/>
        <v>2399235.5687243976</v>
      </c>
      <c r="AB178" s="1">
        <f t="shared" si="69"/>
        <v>2519197.3471606174</v>
      </c>
      <c r="AC178" s="1">
        <f t="shared" si="70"/>
        <v>2645157.2145186481</v>
      </c>
      <c r="AD178" s="1">
        <f t="shared" si="71"/>
        <v>2777415.0752445809</v>
      </c>
      <c r="AE178" s="1">
        <f t="shared" si="72"/>
        <v>2916285.8290068102</v>
      </c>
      <c r="AF178" s="1">
        <f t="shared" si="73"/>
        <v>3062100.120457151</v>
      </c>
      <c r="AG178" s="1">
        <f t="shared" si="74"/>
        <v>3215205.1264800085</v>
      </c>
      <c r="AH178" s="1">
        <f t="shared" si="75"/>
        <v>3375965.3828040091</v>
      </c>
      <c r="AI178" s="1">
        <f t="shared" si="76"/>
        <v>3544763.6519442098</v>
      </c>
      <c r="AJ178" s="1">
        <f t="shared" si="77"/>
        <v>3722001.8345414205</v>
      </c>
      <c r="AK178" s="1">
        <f t="shared" si="78"/>
        <v>3908101.9262684914</v>
      </c>
      <c r="AL178" s="1">
        <f t="shared" si="79"/>
        <v>4103507.0225819163</v>
      </c>
      <c r="AM178" s="1">
        <f t="shared" si="80"/>
        <v>4308682.3737110123</v>
      </c>
      <c r="AN178" s="1">
        <f t="shared" si="81"/>
        <v>4524116.4923965633</v>
      </c>
      <c r="AO178" s="1">
        <f t="shared" si="82"/>
        <v>4750322.317016392</v>
      </c>
      <c r="AP178" s="1">
        <f t="shared" si="83"/>
        <v>4987838.4328672122</v>
      </c>
      <c r="AQ178" s="1">
        <f t="shared" si="84"/>
        <v>5237230.3545105727</v>
      </c>
      <c r="AR178" s="1">
        <f t="shared" si="85"/>
        <v>5499091.8722361019</v>
      </c>
      <c r="AS178" s="1">
        <f t="shared" si="86"/>
        <v>5774046.4658479076</v>
      </c>
      <c r="AT178" s="1">
        <f t="shared" si="87"/>
        <v>6062748.7891403036</v>
      </c>
      <c r="AU178" s="1">
        <f t="shared" si="88"/>
        <v>6365886.2285973188</v>
      </c>
      <c r="AV178" s="1">
        <f t="shared" si="89"/>
        <v>6684180.5400271853</v>
      </c>
      <c r="AW178" s="1">
        <f t="shared" si="90"/>
        <v>7018389.5670285448</v>
      </c>
      <c r="AX178" s="1">
        <f t="shared" si="91"/>
        <v>7369309.0453799721</v>
      </c>
      <c r="AY178" s="1">
        <f t="shared" si="92"/>
        <v>7737774.4976489712</v>
      </c>
      <c r="AZ178" s="1">
        <f t="shared" si="93"/>
        <v>8124663.2225314202</v>
      </c>
      <c r="BA178" s="1">
        <f t="shared" si="94"/>
        <v>8530896.3836579919</v>
      </c>
      <c r="BB178" s="1">
        <f t="shared" si="95"/>
        <v>8957441.2028408926</v>
      </c>
      <c r="BC178" s="1">
        <f t="shared" si="96"/>
        <v>9405313.2629829384</v>
      </c>
      <c r="BD178" s="1">
        <f t="shared" si="97"/>
        <v>9875578.9261320867</v>
      </c>
      <c r="BE178" s="1">
        <f t="shared" si="98"/>
        <v>10369357.872438692</v>
      </c>
      <c r="BF178" s="1">
        <f t="shared" si="99"/>
        <v>10887825.766060626</v>
      </c>
      <c r="BG178" s="1">
        <f t="shared" si="100"/>
        <v>11432217.054363659</v>
      </c>
      <c r="BH178" s="1">
        <f t="shared" si="101"/>
        <v>12003827.907081842</v>
      </c>
      <c r="BI178" s="1">
        <f t="shared" si="102"/>
        <v>12604019.302435935</v>
      </c>
      <c r="BJ178" s="1">
        <f t="shared" si="103"/>
        <v>13234220.267557733</v>
      </c>
      <c r="BK178" s="1">
        <f t="shared" si="104"/>
        <v>13895931.280935621</v>
      </c>
      <c r="BL178" s="1">
        <f t="shared" si="105"/>
        <v>14590727.844982402</v>
      </c>
      <c r="BM178" s="1">
        <f t="shared" si="106"/>
        <v>15320264.237231523</v>
      </c>
      <c r="BN178" s="1">
        <f t="shared" si="107"/>
        <v>16086277.4490931</v>
      </c>
      <c r="BO178" s="1">
        <f t="shared" si="109"/>
        <v>16890591.321547754</v>
      </c>
      <c r="BP178" s="1">
        <f t="shared" si="110"/>
        <v>17735120.887625143</v>
      </c>
      <c r="BQ178" s="1">
        <f t="shared" si="111"/>
        <v>18621876.9320064</v>
      </c>
      <c r="BR178" s="1">
        <f t="shared" si="114"/>
        <v>19552970.77860672</v>
      </c>
      <c r="BS178" s="1">
        <f t="shared" si="116"/>
        <v>20530619.317537058</v>
      </c>
      <c r="BT178" s="1">
        <f t="shared" si="119"/>
        <v>21557150.283413913</v>
      </c>
      <c r="BU178" s="1">
        <f t="shared" ref="BU178:BU205" si="121">$BU$100</f>
        <v>22635007.797584608</v>
      </c>
      <c r="BV178" s="1">
        <f>$BV$100</f>
        <v>23766758.187463839</v>
      </c>
      <c r="BW178" s="1">
        <f>(BX$79/$C$65)+BW$100</f>
        <v>12832002313.200529</v>
      </c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2:102" x14ac:dyDescent="0.2">
      <c r="B179" s="14">
        <v>73</v>
      </c>
      <c r="C179" s="1">
        <f t="shared" si="108"/>
        <v>-7500000</v>
      </c>
      <c r="D179" s="1">
        <f t="shared" si="112"/>
        <v>781122.25702368817</v>
      </c>
      <c r="E179" s="1">
        <f t="shared" si="113"/>
        <v>820178.36987487262</v>
      </c>
      <c r="F179" s="1">
        <f t="shared" si="117"/>
        <v>861187.28836861625</v>
      </c>
      <c r="G179" s="1">
        <f t="shared" si="115"/>
        <v>904246.65278704709</v>
      </c>
      <c r="H179" s="1">
        <f t="shared" si="118"/>
        <v>949458.98542639951</v>
      </c>
      <c r="I179" s="1">
        <f t="shared" si="120"/>
        <v>996931.93469771952</v>
      </c>
      <c r="J179" s="1">
        <f t="shared" ref="J179:J205" si="122">$J$100</f>
        <v>1046778.5314326056</v>
      </c>
      <c r="K179" s="1">
        <f t="shared" si="53"/>
        <v>1099117.458004236</v>
      </c>
      <c r="L179" s="1">
        <f t="shared" si="54"/>
        <v>1154073.3309044479</v>
      </c>
      <c r="M179" s="1">
        <f t="shared" si="55"/>
        <v>1211776.9974496705</v>
      </c>
      <c r="N179" s="1">
        <f t="shared" si="56"/>
        <v>1272365.8473221541</v>
      </c>
      <c r="O179" s="1">
        <f t="shared" si="57"/>
        <v>1335984.1396882618</v>
      </c>
      <c r="P179" s="1">
        <f t="shared" si="58"/>
        <v>1402783.3466726749</v>
      </c>
      <c r="Q179" s="1">
        <f t="shared" si="59"/>
        <v>1472922.5140063087</v>
      </c>
      <c r="R179" s="1">
        <f t="shared" si="60"/>
        <v>1546568.6397066242</v>
      </c>
      <c r="S179" s="1">
        <f t="shared" si="61"/>
        <v>1623897.0716919554</v>
      </c>
      <c r="T179" s="1">
        <f t="shared" si="62"/>
        <v>1705091.9252765533</v>
      </c>
      <c r="U179" s="1">
        <f t="shared" si="63"/>
        <v>1790346.521540381</v>
      </c>
      <c r="V179" s="1">
        <f t="shared" si="64"/>
        <v>1879863.8476174001</v>
      </c>
      <c r="W179" s="1">
        <f t="shared" si="65"/>
        <v>1973857.0399982701</v>
      </c>
      <c r="X179" s="1">
        <f t="shared" si="66"/>
        <v>2072549.8919981837</v>
      </c>
      <c r="Y179" s="1">
        <f t="shared" si="67"/>
        <v>2176177.386598093</v>
      </c>
      <c r="Z179" s="1">
        <f t="shared" si="67"/>
        <v>2176177.386598093</v>
      </c>
      <c r="AA179" s="1">
        <f t="shared" si="68"/>
        <v>2399235.5687243976</v>
      </c>
      <c r="AB179" s="1">
        <f t="shared" si="69"/>
        <v>2519197.3471606174</v>
      </c>
      <c r="AC179" s="1">
        <f t="shared" si="70"/>
        <v>2645157.2145186481</v>
      </c>
      <c r="AD179" s="1">
        <f t="shared" si="71"/>
        <v>2777415.0752445809</v>
      </c>
      <c r="AE179" s="1">
        <f t="shared" si="72"/>
        <v>2916285.8290068102</v>
      </c>
      <c r="AF179" s="1">
        <f t="shared" si="73"/>
        <v>3062100.120457151</v>
      </c>
      <c r="AG179" s="1">
        <f t="shared" si="74"/>
        <v>3215205.1264800085</v>
      </c>
      <c r="AH179" s="1">
        <f t="shared" si="75"/>
        <v>3375965.3828040091</v>
      </c>
      <c r="AI179" s="1">
        <f t="shared" si="76"/>
        <v>3544763.6519442098</v>
      </c>
      <c r="AJ179" s="1">
        <f t="shared" si="77"/>
        <v>3722001.8345414205</v>
      </c>
      <c r="AK179" s="1">
        <f t="shared" si="78"/>
        <v>3908101.9262684914</v>
      </c>
      <c r="AL179" s="1">
        <f t="shared" si="79"/>
        <v>4103507.0225819163</v>
      </c>
      <c r="AM179" s="1">
        <f t="shared" si="80"/>
        <v>4308682.3737110123</v>
      </c>
      <c r="AN179" s="1">
        <f t="shared" si="81"/>
        <v>4524116.4923965633</v>
      </c>
      <c r="AO179" s="1">
        <f t="shared" si="82"/>
        <v>4750322.317016392</v>
      </c>
      <c r="AP179" s="1">
        <f t="shared" si="83"/>
        <v>4987838.4328672122</v>
      </c>
      <c r="AQ179" s="1">
        <f t="shared" si="84"/>
        <v>5237230.3545105727</v>
      </c>
      <c r="AR179" s="1">
        <f t="shared" si="85"/>
        <v>5499091.8722361019</v>
      </c>
      <c r="AS179" s="1">
        <f t="shared" si="86"/>
        <v>5774046.4658479076</v>
      </c>
      <c r="AT179" s="1">
        <f t="shared" si="87"/>
        <v>6062748.7891403036</v>
      </c>
      <c r="AU179" s="1">
        <f t="shared" si="88"/>
        <v>6365886.2285973188</v>
      </c>
      <c r="AV179" s="1">
        <f t="shared" si="89"/>
        <v>6684180.5400271853</v>
      </c>
      <c r="AW179" s="1">
        <f t="shared" si="90"/>
        <v>7018389.5670285448</v>
      </c>
      <c r="AX179" s="1">
        <f t="shared" si="91"/>
        <v>7369309.0453799721</v>
      </c>
      <c r="AY179" s="1">
        <f t="shared" si="92"/>
        <v>7737774.4976489712</v>
      </c>
      <c r="AZ179" s="1">
        <f t="shared" si="93"/>
        <v>8124663.2225314202</v>
      </c>
      <c r="BA179" s="1">
        <f t="shared" si="94"/>
        <v>8530896.3836579919</v>
      </c>
      <c r="BB179" s="1">
        <f t="shared" si="95"/>
        <v>8957441.2028408926</v>
      </c>
      <c r="BC179" s="1">
        <f t="shared" si="96"/>
        <v>9405313.2629829384</v>
      </c>
      <c r="BD179" s="1">
        <f t="shared" si="97"/>
        <v>9875578.9261320867</v>
      </c>
      <c r="BE179" s="1">
        <f t="shared" si="98"/>
        <v>10369357.872438692</v>
      </c>
      <c r="BF179" s="1">
        <f t="shared" si="99"/>
        <v>10887825.766060626</v>
      </c>
      <c r="BG179" s="1">
        <f t="shared" si="100"/>
        <v>11432217.054363659</v>
      </c>
      <c r="BH179" s="1">
        <f t="shared" si="101"/>
        <v>12003827.907081842</v>
      </c>
      <c r="BI179" s="1">
        <f t="shared" si="102"/>
        <v>12604019.302435935</v>
      </c>
      <c r="BJ179" s="1">
        <f t="shared" si="103"/>
        <v>13234220.267557733</v>
      </c>
      <c r="BK179" s="1">
        <f t="shared" si="104"/>
        <v>13895931.280935621</v>
      </c>
      <c r="BL179" s="1">
        <f t="shared" si="105"/>
        <v>14590727.844982402</v>
      </c>
      <c r="BM179" s="1">
        <f t="shared" si="106"/>
        <v>15320264.237231523</v>
      </c>
      <c r="BN179" s="1">
        <f t="shared" si="107"/>
        <v>16086277.4490931</v>
      </c>
      <c r="BO179" s="1">
        <f t="shared" si="109"/>
        <v>16890591.321547754</v>
      </c>
      <c r="BP179" s="1">
        <f t="shared" si="110"/>
        <v>17735120.887625143</v>
      </c>
      <c r="BQ179" s="1">
        <f t="shared" si="111"/>
        <v>18621876.9320064</v>
      </c>
      <c r="BR179" s="1">
        <f t="shared" si="114"/>
        <v>19552970.77860672</v>
      </c>
      <c r="BS179" s="1">
        <f t="shared" si="116"/>
        <v>20530619.317537058</v>
      </c>
      <c r="BT179" s="1">
        <f t="shared" si="119"/>
        <v>21557150.283413913</v>
      </c>
      <c r="BU179" s="1">
        <f t="shared" si="121"/>
        <v>22635007.797584608</v>
      </c>
      <c r="BV179" s="1">
        <f t="shared" ref="BV179:BV205" si="123">$BV$100</f>
        <v>23766758.187463839</v>
      </c>
      <c r="BW179" s="1">
        <f>$BW$100</f>
        <v>24955096.096837033</v>
      </c>
      <c r="BX179" s="1">
        <f>(BY$79/$C$65)+BX$100</f>
        <v>13865674700.644173</v>
      </c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2:102" x14ac:dyDescent="0.2">
      <c r="B180" s="14">
        <v>74</v>
      </c>
      <c r="C180" s="1">
        <f t="shared" si="108"/>
        <v>-7500000</v>
      </c>
      <c r="D180" s="1">
        <f t="shared" si="112"/>
        <v>781122.25702368817</v>
      </c>
      <c r="E180" s="1">
        <f t="shared" si="113"/>
        <v>820178.36987487262</v>
      </c>
      <c r="F180" s="1">
        <f t="shared" si="117"/>
        <v>861187.28836861625</v>
      </c>
      <c r="G180" s="1">
        <f t="shared" si="115"/>
        <v>904246.65278704709</v>
      </c>
      <c r="H180" s="1">
        <f t="shared" si="118"/>
        <v>949458.98542639951</v>
      </c>
      <c r="I180" s="1">
        <f t="shared" si="120"/>
        <v>996931.93469771952</v>
      </c>
      <c r="J180" s="1">
        <f t="shared" si="122"/>
        <v>1046778.5314326056</v>
      </c>
      <c r="K180" s="1">
        <f t="shared" ref="K180:K205" si="124">$K$100</f>
        <v>1099117.458004236</v>
      </c>
      <c r="L180" s="1">
        <f t="shared" si="54"/>
        <v>1154073.3309044479</v>
      </c>
      <c r="M180" s="1">
        <f t="shared" si="55"/>
        <v>1211776.9974496705</v>
      </c>
      <c r="N180" s="1">
        <f t="shared" si="56"/>
        <v>1272365.8473221541</v>
      </c>
      <c r="O180" s="1">
        <f t="shared" si="57"/>
        <v>1335984.1396882618</v>
      </c>
      <c r="P180" s="1">
        <f t="shared" si="58"/>
        <v>1402783.3466726749</v>
      </c>
      <c r="Q180" s="1">
        <f t="shared" si="59"/>
        <v>1472922.5140063087</v>
      </c>
      <c r="R180" s="1">
        <f t="shared" si="60"/>
        <v>1546568.6397066242</v>
      </c>
      <c r="S180" s="1">
        <f t="shared" si="61"/>
        <v>1623897.0716919554</v>
      </c>
      <c r="T180" s="1">
        <f t="shared" si="62"/>
        <v>1705091.9252765533</v>
      </c>
      <c r="U180" s="1">
        <f t="shared" si="63"/>
        <v>1790346.521540381</v>
      </c>
      <c r="V180" s="1">
        <f t="shared" si="64"/>
        <v>1879863.8476174001</v>
      </c>
      <c r="W180" s="1">
        <f t="shared" si="65"/>
        <v>1973857.0399982701</v>
      </c>
      <c r="X180" s="1">
        <f t="shared" si="66"/>
        <v>2072549.8919981837</v>
      </c>
      <c r="Y180" s="1">
        <f t="shared" si="67"/>
        <v>2176177.386598093</v>
      </c>
      <c r="Z180" s="1">
        <f t="shared" si="67"/>
        <v>2176177.386598093</v>
      </c>
      <c r="AA180" s="1">
        <f t="shared" si="68"/>
        <v>2399235.5687243976</v>
      </c>
      <c r="AB180" s="1">
        <f t="shared" si="69"/>
        <v>2519197.3471606174</v>
      </c>
      <c r="AC180" s="1">
        <f t="shared" si="70"/>
        <v>2645157.2145186481</v>
      </c>
      <c r="AD180" s="1">
        <f t="shared" si="71"/>
        <v>2777415.0752445809</v>
      </c>
      <c r="AE180" s="1">
        <f t="shared" si="72"/>
        <v>2916285.8290068102</v>
      </c>
      <c r="AF180" s="1">
        <f t="shared" si="73"/>
        <v>3062100.120457151</v>
      </c>
      <c r="AG180" s="1">
        <f t="shared" si="74"/>
        <v>3215205.1264800085</v>
      </c>
      <c r="AH180" s="1">
        <f t="shared" si="75"/>
        <v>3375965.3828040091</v>
      </c>
      <c r="AI180" s="1">
        <f t="shared" si="76"/>
        <v>3544763.6519442098</v>
      </c>
      <c r="AJ180" s="1">
        <f t="shared" si="77"/>
        <v>3722001.8345414205</v>
      </c>
      <c r="AK180" s="1">
        <f t="shared" si="78"/>
        <v>3908101.9262684914</v>
      </c>
      <c r="AL180" s="1">
        <f t="shared" si="79"/>
        <v>4103507.0225819163</v>
      </c>
      <c r="AM180" s="1">
        <f t="shared" si="80"/>
        <v>4308682.3737110123</v>
      </c>
      <c r="AN180" s="1">
        <f t="shared" si="81"/>
        <v>4524116.4923965633</v>
      </c>
      <c r="AO180" s="1">
        <f t="shared" si="82"/>
        <v>4750322.317016392</v>
      </c>
      <c r="AP180" s="1">
        <f t="shared" si="83"/>
        <v>4987838.4328672122</v>
      </c>
      <c r="AQ180" s="1">
        <f t="shared" si="84"/>
        <v>5237230.3545105727</v>
      </c>
      <c r="AR180" s="1">
        <f t="shared" si="85"/>
        <v>5499091.8722361019</v>
      </c>
      <c r="AS180" s="1">
        <f t="shared" si="86"/>
        <v>5774046.4658479076</v>
      </c>
      <c r="AT180" s="1">
        <f t="shared" si="87"/>
        <v>6062748.7891403036</v>
      </c>
      <c r="AU180" s="1">
        <f t="shared" si="88"/>
        <v>6365886.2285973188</v>
      </c>
      <c r="AV180" s="1">
        <f t="shared" si="89"/>
        <v>6684180.5400271853</v>
      </c>
      <c r="AW180" s="1">
        <f t="shared" si="90"/>
        <v>7018389.5670285448</v>
      </c>
      <c r="AX180" s="1">
        <f t="shared" si="91"/>
        <v>7369309.0453799721</v>
      </c>
      <c r="AY180" s="1">
        <f t="shared" si="92"/>
        <v>7737774.4976489712</v>
      </c>
      <c r="AZ180" s="1">
        <f t="shared" si="93"/>
        <v>8124663.2225314202</v>
      </c>
      <c r="BA180" s="1">
        <f t="shared" si="94"/>
        <v>8530896.3836579919</v>
      </c>
      <c r="BB180" s="1">
        <f t="shared" si="95"/>
        <v>8957441.2028408926</v>
      </c>
      <c r="BC180" s="1">
        <f t="shared" si="96"/>
        <v>9405313.2629829384</v>
      </c>
      <c r="BD180" s="1">
        <f t="shared" si="97"/>
        <v>9875578.9261320867</v>
      </c>
      <c r="BE180" s="1">
        <f t="shared" si="98"/>
        <v>10369357.872438692</v>
      </c>
      <c r="BF180" s="1">
        <f t="shared" si="99"/>
        <v>10887825.766060626</v>
      </c>
      <c r="BG180" s="1">
        <f t="shared" si="100"/>
        <v>11432217.054363659</v>
      </c>
      <c r="BH180" s="1">
        <f t="shared" si="101"/>
        <v>12003827.907081842</v>
      </c>
      <c r="BI180" s="1">
        <f t="shared" si="102"/>
        <v>12604019.302435935</v>
      </c>
      <c r="BJ180" s="1">
        <f t="shared" si="103"/>
        <v>13234220.267557733</v>
      </c>
      <c r="BK180" s="1">
        <f t="shared" si="104"/>
        <v>13895931.280935621</v>
      </c>
      <c r="BL180" s="1">
        <f t="shared" si="105"/>
        <v>14590727.844982402</v>
      </c>
      <c r="BM180" s="1">
        <f t="shared" si="106"/>
        <v>15320264.237231523</v>
      </c>
      <c r="BN180" s="1">
        <f t="shared" si="107"/>
        <v>16086277.4490931</v>
      </c>
      <c r="BO180" s="1">
        <f t="shared" si="109"/>
        <v>16890591.321547754</v>
      </c>
      <c r="BP180" s="1">
        <f t="shared" si="110"/>
        <v>17735120.887625143</v>
      </c>
      <c r="BQ180" s="1">
        <f t="shared" si="111"/>
        <v>18621876.9320064</v>
      </c>
      <c r="BR180" s="1">
        <f t="shared" si="114"/>
        <v>19552970.77860672</v>
      </c>
      <c r="BS180" s="1">
        <f t="shared" si="116"/>
        <v>20530619.317537058</v>
      </c>
      <c r="BT180" s="1">
        <f t="shared" si="119"/>
        <v>21557150.283413913</v>
      </c>
      <c r="BU180" s="1">
        <f t="shared" si="121"/>
        <v>22635007.797584608</v>
      </c>
      <c r="BV180" s="1">
        <f t="shared" si="123"/>
        <v>23766758.187463839</v>
      </c>
      <c r="BW180" s="1">
        <f t="shared" ref="BW180:BW205" si="125">$BW$100</f>
        <v>24955096.096837033</v>
      </c>
      <c r="BX180" s="1">
        <f>$BX$100</f>
        <v>26202850.901678886</v>
      </c>
      <c r="BY180" s="1">
        <f>(BZ$79/$C$65)+BY$100</f>
        <v>14784754187.2377</v>
      </c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2:102" x14ac:dyDescent="0.2">
      <c r="B181" s="14">
        <v>75</v>
      </c>
      <c r="C181" s="1">
        <f t="shared" si="108"/>
        <v>-7500000</v>
      </c>
      <c r="D181" s="1">
        <f t="shared" si="112"/>
        <v>781122.25702368817</v>
      </c>
      <c r="E181" s="1">
        <f t="shared" si="113"/>
        <v>820178.36987487262</v>
      </c>
      <c r="F181" s="1">
        <f t="shared" si="117"/>
        <v>861187.28836861625</v>
      </c>
      <c r="G181" s="1">
        <f t="shared" si="115"/>
        <v>904246.65278704709</v>
      </c>
      <c r="H181" s="1">
        <f t="shared" si="118"/>
        <v>949458.98542639951</v>
      </c>
      <c r="I181" s="1">
        <f t="shared" si="120"/>
        <v>996931.93469771952</v>
      </c>
      <c r="J181" s="1">
        <f t="shared" si="122"/>
        <v>1046778.5314326056</v>
      </c>
      <c r="K181" s="1">
        <f t="shared" si="124"/>
        <v>1099117.458004236</v>
      </c>
      <c r="L181" s="1">
        <f t="shared" ref="L181:L205" si="126">$L$100</f>
        <v>1154073.3309044479</v>
      </c>
      <c r="M181" s="1">
        <f t="shared" si="55"/>
        <v>1211776.9974496705</v>
      </c>
      <c r="N181" s="1">
        <f t="shared" si="56"/>
        <v>1272365.8473221541</v>
      </c>
      <c r="O181" s="1">
        <f t="shared" si="57"/>
        <v>1335984.1396882618</v>
      </c>
      <c r="P181" s="1">
        <f t="shared" si="58"/>
        <v>1402783.3466726749</v>
      </c>
      <c r="Q181" s="1">
        <f t="shared" si="59"/>
        <v>1472922.5140063087</v>
      </c>
      <c r="R181" s="1">
        <f t="shared" si="60"/>
        <v>1546568.6397066242</v>
      </c>
      <c r="S181" s="1">
        <f t="shared" si="61"/>
        <v>1623897.0716919554</v>
      </c>
      <c r="T181" s="1">
        <f t="shared" si="62"/>
        <v>1705091.9252765533</v>
      </c>
      <c r="U181" s="1">
        <f t="shared" si="63"/>
        <v>1790346.521540381</v>
      </c>
      <c r="V181" s="1">
        <f t="shared" si="64"/>
        <v>1879863.8476174001</v>
      </c>
      <c r="W181" s="1">
        <f t="shared" si="65"/>
        <v>1973857.0399982701</v>
      </c>
      <c r="X181" s="1">
        <f t="shared" si="66"/>
        <v>2072549.8919981837</v>
      </c>
      <c r="Y181" s="1">
        <f t="shared" si="67"/>
        <v>2176177.386598093</v>
      </c>
      <c r="Z181" s="1">
        <f t="shared" si="67"/>
        <v>2176177.386598093</v>
      </c>
      <c r="AA181" s="1">
        <f t="shared" si="68"/>
        <v>2399235.5687243976</v>
      </c>
      <c r="AB181" s="1">
        <f t="shared" si="69"/>
        <v>2519197.3471606174</v>
      </c>
      <c r="AC181" s="1">
        <f t="shared" si="70"/>
        <v>2645157.2145186481</v>
      </c>
      <c r="AD181" s="1">
        <f t="shared" si="71"/>
        <v>2777415.0752445809</v>
      </c>
      <c r="AE181" s="1">
        <f t="shared" si="72"/>
        <v>2916285.8290068102</v>
      </c>
      <c r="AF181" s="1">
        <f t="shared" si="73"/>
        <v>3062100.120457151</v>
      </c>
      <c r="AG181" s="1">
        <f t="shared" si="74"/>
        <v>3215205.1264800085</v>
      </c>
      <c r="AH181" s="1">
        <f t="shared" si="75"/>
        <v>3375965.3828040091</v>
      </c>
      <c r="AI181" s="1">
        <f t="shared" si="76"/>
        <v>3544763.6519442098</v>
      </c>
      <c r="AJ181" s="1">
        <f t="shared" si="77"/>
        <v>3722001.8345414205</v>
      </c>
      <c r="AK181" s="1">
        <f t="shared" si="78"/>
        <v>3908101.9262684914</v>
      </c>
      <c r="AL181" s="1">
        <f t="shared" si="79"/>
        <v>4103507.0225819163</v>
      </c>
      <c r="AM181" s="1">
        <f t="shared" si="80"/>
        <v>4308682.3737110123</v>
      </c>
      <c r="AN181" s="1">
        <f t="shared" si="81"/>
        <v>4524116.4923965633</v>
      </c>
      <c r="AO181" s="1">
        <f t="shared" si="82"/>
        <v>4750322.317016392</v>
      </c>
      <c r="AP181" s="1">
        <f t="shared" si="83"/>
        <v>4987838.4328672122</v>
      </c>
      <c r="AQ181" s="1">
        <f t="shared" si="84"/>
        <v>5237230.3545105727</v>
      </c>
      <c r="AR181" s="1">
        <f t="shared" si="85"/>
        <v>5499091.8722361019</v>
      </c>
      <c r="AS181" s="1">
        <f t="shared" si="86"/>
        <v>5774046.4658479076</v>
      </c>
      <c r="AT181" s="1">
        <f t="shared" si="87"/>
        <v>6062748.7891403036</v>
      </c>
      <c r="AU181" s="1">
        <f t="shared" si="88"/>
        <v>6365886.2285973188</v>
      </c>
      <c r="AV181" s="1">
        <f t="shared" si="89"/>
        <v>6684180.5400271853</v>
      </c>
      <c r="AW181" s="1">
        <f t="shared" si="90"/>
        <v>7018389.5670285448</v>
      </c>
      <c r="AX181" s="1">
        <f t="shared" si="91"/>
        <v>7369309.0453799721</v>
      </c>
      <c r="AY181" s="1">
        <f t="shared" si="92"/>
        <v>7737774.4976489712</v>
      </c>
      <c r="AZ181" s="1">
        <f t="shared" si="93"/>
        <v>8124663.2225314202</v>
      </c>
      <c r="BA181" s="1">
        <f t="shared" si="94"/>
        <v>8530896.3836579919</v>
      </c>
      <c r="BB181" s="1">
        <f t="shared" si="95"/>
        <v>8957441.2028408926</v>
      </c>
      <c r="BC181" s="1">
        <f t="shared" si="96"/>
        <v>9405313.2629829384</v>
      </c>
      <c r="BD181" s="1">
        <f t="shared" si="97"/>
        <v>9875578.9261320867</v>
      </c>
      <c r="BE181" s="1">
        <f t="shared" si="98"/>
        <v>10369357.872438692</v>
      </c>
      <c r="BF181" s="1">
        <f t="shared" si="99"/>
        <v>10887825.766060626</v>
      </c>
      <c r="BG181" s="1">
        <f t="shared" si="100"/>
        <v>11432217.054363659</v>
      </c>
      <c r="BH181" s="1">
        <f t="shared" si="101"/>
        <v>12003827.907081842</v>
      </c>
      <c r="BI181" s="1">
        <f t="shared" si="102"/>
        <v>12604019.302435935</v>
      </c>
      <c r="BJ181" s="1">
        <f t="shared" si="103"/>
        <v>13234220.267557733</v>
      </c>
      <c r="BK181" s="1">
        <f t="shared" si="104"/>
        <v>13895931.280935621</v>
      </c>
      <c r="BL181" s="1">
        <f t="shared" si="105"/>
        <v>14590727.844982402</v>
      </c>
      <c r="BM181" s="1">
        <f t="shared" si="106"/>
        <v>15320264.237231523</v>
      </c>
      <c r="BN181" s="1">
        <f t="shared" si="107"/>
        <v>16086277.4490931</v>
      </c>
      <c r="BO181" s="1">
        <f t="shared" si="109"/>
        <v>16890591.321547754</v>
      </c>
      <c r="BP181" s="1">
        <f t="shared" si="110"/>
        <v>17735120.887625143</v>
      </c>
      <c r="BQ181" s="1">
        <f t="shared" si="111"/>
        <v>18621876.9320064</v>
      </c>
      <c r="BR181" s="1">
        <f t="shared" si="114"/>
        <v>19552970.77860672</v>
      </c>
      <c r="BS181" s="1">
        <f t="shared" si="116"/>
        <v>20530619.317537058</v>
      </c>
      <c r="BT181" s="1">
        <f t="shared" si="119"/>
        <v>21557150.283413913</v>
      </c>
      <c r="BU181" s="1">
        <f t="shared" si="121"/>
        <v>22635007.797584608</v>
      </c>
      <c r="BV181" s="1">
        <f t="shared" si="123"/>
        <v>23766758.187463839</v>
      </c>
      <c r="BW181" s="1">
        <f t="shared" si="125"/>
        <v>24955096.096837033</v>
      </c>
      <c r="BX181" s="1">
        <f t="shared" ref="BX181:BX205" si="127">$BX$100</f>
        <v>26202850.901678886</v>
      </c>
      <c r="BY181" s="1">
        <f>$BY$100</f>
        <v>27512993.44676283</v>
      </c>
      <c r="BZ181" s="1">
        <f>(CA$79/$C$65)+BZ$100</f>
        <v>16188829411.471226</v>
      </c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2:102" x14ac:dyDescent="0.2">
      <c r="B182" s="14">
        <v>76</v>
      </c>
      <c r="C182" s="1">
        <f t="shared" si="108"/>
        <v>-7500000</v>
      </c>
      <c r="D182" s="1">
        <f t="shared" si="112"/>
        <v>781122.25702368817</v>
      </c>
      <c r="E182" s="1">
        <f t="shared" si="113"/>
        <v>820178.36987487262</v>
      </c>
      <c r="F182" s="1">
        <f t="shared" si="117"/>
        <v>861187.28836861625</v>
      </c>
      <c r="G182" s="1">
        <f t="shared" si="115"/>
        <v>904246.65278704709</v>
      </c>
      <c r="H182" s="1">
        <f t="shared" si="118"/>
        <v>949458.98542639951</v>
      </c>
      <c r="I182" s="1">
        <f t="shared" si="120"/>
        <v>996931.93469771952</v>
      </c>
      <c r="J182" s="1">
        <f t="shared" si="122"/>
        <v>1046778.5314326056</v>
      </c>
      <c r="K182" s="1">
        <f t="shared" si="124"/>
        <v>1099117.458004236</v>
      </c>
      <c r="L182" s="1">
        <f t="shared" si="126"/>
        <v>1154073.3309044479</v>
      </c>
      <c r="M182" s="1">
        <f t="shared" ref="M182:M205" si="128">$M$100</f>
        <v>1211776.9974496705</v>
      </c>
      <c r="N182" s="1">
        <f t="shared" si="56"/>
        <v>1272365.8473221541</v>
      </c>
      <c r="O182" s="1">
        <f t="shared" si="57"/>
        <v>1335984.1396882618</v>
      </c>
      <c r="P182" s="1">
        <f t="shared" si="58"/>
        <v>1402783.3466726749</v>
      </c>
      <c r="Q182" s="1">
        <f t="shared" si="59"/>
        <v>1472922.5140063087</v>
      </c>
      <c r="R182" s="1">
        <f t="shared" si="60"/>
        <v>1546568.6397066242</v>
      </c>
      <c r="S182" s="1">
        <f t="shared" si="61"/>
        <v>1623897.0716919554</v>
      </c>
      <c r="T182" s="1">
        <f t="shared" si="62"/>
        <v>1705091.9252765533</v>
      </c>
      <c r="U182" s="1">
        <f t="shared" si="63"/>
        <v>1790346.521540381</v>
      </c>
      <c r="V182" s="1">
        <f t="shared" si="64"/>
        <v>1879863.8476174001</v>
      </c>
      <c r="W182" s="1">
        <f t="shared" si="65"/>
        <v>1973857.0399982701</v>
      </c>
      <c r="X182" s="1">
        <f t="shared" si="66"/>
        <v>2072549.8919981837</v>
      </c>
      <c r="Y182" s="1">
        <f t="shared" si="67"/>
        <v>2176177.386598093</v>
      </c>
      <c r="Z182" s="1">
        <f t="shared" si="67"/>
        <v>2176177.386598093</v>
      </c>
      <c r="AA182" s="1">
        <f t="shared" si="68"/>
        <v>2399235.5687243976</v>
      </c>
      <c r="AB182" s="1">
        <f t="shared" si="69"/>
        <v>2519197.3471606174</v>
      </c>
      <c r="AC182" s="1">
        <f t="shared" si="70"/>
        <v>2645157.2145186481</v>
      </c>
      <c r="AD182" s="1">
        <f t="shared" si="71"/>
        <v>2777415.0752445809</v>
      </c>
      <c r="AE182" s="1">
        <f t="shared" si="72"/>
        <v>2916285.8290068102</v>
      </c>
      <c r="AF182" s="1">
        <f t="shared" si="73"/>
        <v>3062100.120457151</v>
      </c>
      <c r="AG182" s="1">
        <f t="shared" si="74"/>
        <v>3215205.1264800085</v>
      </c>
      <c r="AH182" s="1">
        <f t="shared" si="75"/>
        <v>3375965.3828040091</v>
      </c>
      <c r="AI182" s="1">
        <f t="shared" si="76"/>
        <v>3544763.6519442098</v>
      </c>
      <c r="AJ182" s="1">
        <f t="shared" si="77"/>
        <v>3722001.8345414205</v>
      </c>
      <c r="AK182" s="1">
        <f t="shared" si="78"/>
        <v>3908101.9262684914</v>
      </c>
      <c r="AL182" s="1">
        <f t="shared" si="79"/>
        <v>4103507.0225819163</v>
      </c>
      <c r="AM182" s="1">
        <f t="shared" si="80"/>
        <v>4308682.3737110123</v>
      </c>
      <c r="AN182" s="1">
        <f t="shared" si="81"/>
        <v>4524116.4923965633</v>
      </c>
      <c r="AO182" s="1">
        <f t="shared" si="82"/>
        <v>4750322.317016392</v>
      </c>
      <c r="AP182" s="1">
        <f t="shared" si="83"/>
        <v>4987838.4328672122</v>
      </c>
      <c r="AQ182" s="1">
        <f t="shared" si="84"/>
        <v>5237230.3545105727</v>
      </c>
      <c r="AR182" s="1">
        <f t="shared" si="85"/>
        <v>5499091.8722361019</v>
      </c>
      <c r="AS182" s="1">
        <f t="shared" si="86"/>
        <v>5774046.4658479076</v>
      </c>
      <c r="AT182" s="1">
        <f t="shared" si="87"/>
        <v>6062748.7891403036</v>
      </c>
      <c r="AU182" s="1">
        <f t="shared" si="88"/>
        <v>6365886.2285973188</v>
      </c>
      <c r="AV182" s="1">
        <f t="shared" si="89"/>
        <v>6684180.5400271853</v>
      </c>
      <c r="AW182" s="1">
        <f t="shared" si="90"/>
        <v>7018389.5670285448</v>
      </c>
      <c r="AX182" s="1">
        <f t="shared" si="91"/>
        <v>7369309.0453799721</v>
      </c>
      <c r="AY182" s="1">
        <f t="shared" si="92"/>
        <v>7737774.4976489712</v>
      </c>
      <c r="AZ182" s="1">
        <f t="shared" si="93"/>
        <v>8124663.2225314202</v>
      </c>
      <c r="BA182" s="1">
        <f t="shared" si="94"/>
        <v>8530896.3836579919</v>
      </c>
      <c r="BB182" s="1">
        <f t="shared" si="95"/>
        <v>8957441.2028408926</v>
      </c>
      <c r="BC182" s="1">
        <f t="shared" si="96"/>
        <v>9405313.2629829384</v>
      </c>
      <c r="BD182" s="1">
        <f t="shared" si="97"/>
        <v>9875578.9261320867</v>
      </c>
      <c r="BE182" s="1">
        <f t="shared" si="98"/>
        <v>10369357.872438692</v>
      </c>
      <c r="BF182" s="1">
        <f t="shared" si="99"/>
        <v>10887825.766060626</v>
      </c>
      <c r="BG182" s="1">
        <f t="shared" si="100"/>
        <v>11432217.054363659</v>
      </c>
      <c r="BH182" s="1">
        <f t="shared" si="101"/>
        <v>12003827.907081842</v>
      </c>
      <c r="BI182" s="1">
        <f t="shared" si="102"/>
        <v>12604019.302435935</v>
      </c>
      <c r="BJ182" s="1">
        <f t="shared" si="103"/>
        <v>13234220.267557733</v>
      </c>
      <c r="BK182" s="1">
        <f t="shared" si="104"/>
        <v>13895931.280935621</v>
      </c>
      <c r="BL182" s="1">
        <f t="shared" si="105"/>
        <v>14590727.844982402</v>
      </c>
      <c r="BM182" s="1">
        <f t="shared" si="106"/>
        <v>15320264.237231523</v>
      </c>
      <c r="BN182" s="1">
        <f t="shared" si="107"/>
        <v>16086277.4490931</v>
      </c>
      <c r="BO182" s="1">
        <f t="shared" si="109"/>
        <v>16890591.321547754</v>
      </c>
      <c r="BP182" s="1">
        <f t="shared" si="110"/>
        <v>17735120.887625143</v>
      </c>
      <c r="BQ182" s="1">
        <f t="shared" si="111"/>
        <v>18621876.9320064</v>
      </c>
      <c r="BR182" s="1">
        <f t="shared" si="114"/>
        <v>19552970.77860672</v>
      </c>
      <c r="BS182" s="1">
        <f t="shared" si="116"/>
        <v>20530619.317537058</v>
      </c>
      <c r="BT182" s="1">
        <f t="shared" si="119"/>
        <v>21557150.283413913</v>
      </c>
      <c r="BU182" s="1">
        <f t="shared" si="121"/>
        <v>22635007.797584608</v>
      </c>
      <c r="BV182" s="1">
        <f t="shared" si="123"/>
        <v>23766758.187463839</v>
      </c>
      <c r="BW182" s="1">
        <f t="shared" si="125"/>
        <v>24955096.096837033</v>
      </c>
      <c r="BX182" s="1">
        <f t="shared" si="127"/>
        <v>26202850.901678886</v>
      </c>
      <c r="BY182" s="1">
        <f t="shared" ref="BY182:BY205" si="129">$BY$100</f>
        <v>27512993.44676283</v>
      </c>
      <c r="BZ182" s="1">
        <f>$BZ$100</f>
        <v>28888643.119100973</v>
      </c>
      <c r="CA182" s="1">
        <f>(CB$79/$C$65)+CA$100</f>
        <v>17492169027.677872</v>
      </c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spans="2:102" x14ac:dyDescent="0.2">
      <c r="B183" s="14">
        <v>77</v>
      </c>
      <c r="C183" s="1">
        <f t="shared" si="108"/>
        <v>-7500000</v>
      </c>
      <c r="D183" s="1">
        <f t="shared" si="112"/>
        <v>781122.25702368817</v>
      </c>
      <c r="E183" s="1">
        <f t="shared" si="113"/>
        <v>820178.36987487262</v>
      </c>
      <c r="F183" s="1">
        <f t="shared" si="117"/>
        <v>861187.28836861625</v>
      </c>
      <c r="G183" s="1">
        <f t="shared" si="115"/>
        <v>904246.65278704709</v>
      </c>
      <c r="H183" s="1">
        <f t="shared" si="118"/>
        <v>949458.98542639951</v>
      </c>
      <c r="I183" s="1">
        <f t="shared" si="120"/>
        <v>996931.93469771952</v>
      </c>
      <c r="J183" s="1">
        <f t="shared" si="122"/>
        <v>1046778.5314326056</v>
      </c>
      <c r="K183" s="1">
        <f t="shared" si="124"/>
        <v>1099117.458004236</v>
      </c>
      <c r="L183" s="1">
        <f t="shared" si="126"/>
        <v>1154073.3309044479</v>
      </c>
      <c r="M183" s="1">
        <f t="shared" si="128"/>
        <v>1211776.9974496705</v>
      </c>
      <c r="N183" s="1">
        <f t="shared" ref="N183:N205" si="130">$N$100</f>
        <v>1272365.8473221541</v>
      </c>
      <c r="O183" s="1">
        <f t="shared" si="57"/>
        <v>1335984.1396882618</v>
      </c>
      <c r="P183" s="1">
        <f t="shared" si="58"/>
        <v>1402783.3466726749</v>
      </c>
      <c r="Q183" s="1">
        <f t="shared" si="59"/>
        <v>1472922.5140063087</v>
      </c>
      <c r="R183" s="1">
        <f t="shared" si="60"/>
        <v>1546568.6397066242</v>
      </c>
      <c r="S183" s="1">
        <f t="shared" si="61"/>
        <v>1623897.0716919554</v>
      </c>
      <c r="T183" s="1">
        <f t="shared" si="62"/>
        <v>1705091.9252765533</v>
      </c>
      <c r="U183" s="1">
        <f t="shared" si="63"/>
        <v>1790346.521540381</v>
      </c>
      <c r="V183" s="1">
        <f t="shared" si="64"/>
        <v>1879863.8476174001</v>
      </c>
      <c r="W183" s="1">
        <f t="shared" si="65"/>
        <v>1973857.0399982701</v>
      </c>
      <c r="X183" s="1">
        <f t="shared" si="66"/>
        <v>2072549.8919981837</v>
      </c>
      <c r="Y183" s="1">
        <f t="shared" si="67"/>
        <v>2176177.386598093</v>
      </c>
      <c r="Z183" s="1">
        <f t="shared" si="67"/>
        <v>2176177.386598093</v>
      </c>
      <c r="AA183" s="1">
        <f t="shared" si="68"/>
        <v>2399235.5687243976</v>
      </c>
      <c r="AB183" s="1">
        <f t="shared" si="69"/>
        <v>2519197.3471606174</v>
      </c>
      <c r="AC183" s="1">
        <f t="shared" si="70"/>
        <v>2645157.2145186481</v>
      </c>
      <c r="AD183" s="1">
        <f t="shared" si="71"/>
        <v>2777415.0752445809</v>
      </c>
      <c r="AE183" s="1">
        <f t="shared" si="72"/>
        <v>2916285.8290068102</v>
      </c>
      <c r="AF183" s="1">
        <f t="shared" si="73"/>
        <v>3062100.120457151</v>
      </c>
      <c r="AG183" s="1">
        <f t="shared" si="74"/>
        <v>3215205.1264800085</v>
      </c>
      <c r="AH183" s="1">
        <f t="shared" si="75"/>
        <v>3375965.3828040091</v>
      </c>
      <c r="AI183" s="1">
        <f t="shared" si="76"/>
        <v>3544763.6519442098</v>
      </c>
      <c r="AJ183" s="1">
        <f t="shared" si="77"/>
        <v>3722001.8345414205</v>
      </c>
      <c r="AK183" s="1">
        <f t="shared" si="78"/>
        <v>3908101.9262684914</v>
      </c>
      <c r="AL183" s="1">
        <f t="shared" si="79"/>
        <v>4103507.0225819163</v>
      </c>
      <c r="AM183" s="1">
        <f t="shared" si="80"/>
        <v>4308682.3737110123</v>
      </c>
      <c r="AN183" s="1">
        <f t="shared" si="81"/>
        <v>4524116.4923965633</v>
      </c>
      <c r="AO183" s="1">
        <f t="shared" si="82"/>
        <v>4750322.317016392</v>
      </c>
      <c r="AP183" s="1">
        <f t="shared" si="83"/>
        <v>4987838.4328672122</v>
      </c>
      <c r="AQ183" s="1">
        <f t="shared" si="84"/>
        <v>5237230.3545105727</v>
      </c>
      <c r="AR183" s="1">
        <f t="shared" si="85"/>
        <v>5499091.8722361019</v>
      </c>
      <c r="AS183" s="1">
        <f t="shared" si="86"/>
        <v>5774046.4658479076</v>
      </c>
      <c r="AT183" s="1">
        <f t="shared" si="87"/>
        <v>6062748.7891403036</v>
      </c>
      <c r="AU183" s="1">
        <f t="shared" si="88"/>
        <v>6365886.2285973188</v>
      </c>
      <c r="AV183" s="1">
        <f t="shared" si="89"/>
        <v>6684180.5400271853</v>
      </c>
      <c r="AW183" s="1">
        <f t="shared" si="90"/>
        <v>7018389.5670285448</v>
      </c>
      <c r="AX183" s="1">
        <f t="shared" si="91"/>
        <v>7369309.0453799721</v>
      </c>
      <c r="AY183" s="1">
        <f t="shared" si="92"/>
        <v>7737774.4976489712</v>
      </c>
      <c r="AZ183" s="1">
        <f t="shared" si="93"/>
        <v>8124663.2225314202</v>
      </c>
      <c r="BA183" s="1">
        <f t="shared" si="94"/>
        <v>8530896.3836579919</v>
      </c>
      <c r="BB183" s="1">
        <f t="shared" si="95"/>
        <v>8957441.2028408926</v>
      </c>
      <c r="BC183" s="1">
        <f t="shared" si="96"/>
        <v>9405313.2629829384</v>
      </c>
      <c r="BD183" s="1">
        <f t="shared" si="97"/>
        <v>9875578.9261320867</v>
      </c>
      <c r="BE183" s="1">
        <f t="shared" si="98"/>
        <v>10369357.872438692</v>
      </c>
      <c r="BF183" s="1">
        <f t="shared" si="99"/>
        <v>10887825.766060626</v>
      </c>
      <c r="BG183" s="1">
        <f t="shared" si="100"/>
        <v>11432217.054363659</v>
      </c>
      <c r="BH183" s="1">
        <f t="shared" si="101"/>
        <v>12003827.907081842</v>
      </c>
      <c r="BI183" s="1">
        <f t="shared" si="102"/>
        <v>12604019.302435935</v>
      </c>
      <c r="BJ183" s="1">
        <f t="shared" si="103"/>
        <v>13234220.267557733</v>
      </c>
      <c r="BK183" s="1">
        <f t="shared" si="104"/>
        <v>13895931.280935621</v>
      </c>
      <c r="BL183" s="1">
        <f t="shared" si="105"/>
        <v>14590727.844982402</v>
      </c>
      <c r="BM183" s="1">
        <f t="shared" si="106"/>
        <v>15320264.237231523</v>
      </c>
      <c r="BN183" s="1">
        <f t="shared" si="107"/>
        <v>16086277.4490931</v>
      </c>
      <c r="BO183" s="1">
        <f t="shared" si="109"/>
        <v>16890591.321547754</v>
      </c>
      <c r="BP183" s="1">
        <f t="shared" si="110"/>
        <v>17735120.887625143</v>
      </c>
      <c r="BQ183" s="1">
        <f t="shared" si="111"/>
        <v>18621876.9320064</v>
      </c>
      <c r="BR183" s="1">
        <f t="shared" si="114"/>
        <v>19552970.77860672</v>
      </c>
      <c r="BS183" s="1">
        <f t="shared" si="116"/>
        <v>20530619.317537058</v>
      </c>
      <c r="BT183" s="1">
        <f t="shared" si="119"/>
        <v>21557150.283413913</v>
      </c>
      <c r="BU183" s="1">
        <f t="shared" si="121"/>
        <v>22635007.797584608</v>
      </c>
      <c r="BV183" s="1">
        <f t="shared" si="123"/>
        <v>23766758.187463839</v>
      </c>
      <c r="BW183" s="1">
        <f t="shared" si="125"/>
        <v>24955096.096837033</v>
      </c>
      <c r="BX183" s="1">
        <f t="shared" si="127"/>
        <v>26202850.901678886</v>
      </c>
      <c r="BY183" s="1">
        <f t="shared" si="129"/>
        <v>27512993.44676283</v>
      </c>
      <c r="BZ183" s="1">
        <f t="shared" ref="BZ183:BZ205" si="131">$BZ$100</f>
        <v>28888643.119100973</v>
      </c>
      <c r="CA183" s="1">
        <f>$CA$100</f>
        <v>30333075.275056023</v>
      </c>
      <c r="CB183" s="1">
        <f>(CC$79/$C$65)+CB$100</f>
        <v>18900187476.345493</v>
      </c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2:102" x14ac:dyDescent="0.2">
      <c r="B184" s="14">
        <v>78</v>
      </c>
      <c r="C184" s="1">
        <f t="shared" si="108"/>
        <v>-7500000</v>
      </c>
      <c r="D184" s="1">
        <f t="shared" si="112"/>
        <v>781122.25702368817</v>
      </c>
      <c r="E184" s="1">
        <f t="shared" si="113"/>
        <v>820178.36987487262</v>
      </c>
      <c r="F184" s="1">
        <f t="shared" si="117"/>
        <v>861187.28836861625</v>
      </c>
      <c r="G184" s="1">
        <f>$G$100</f>
        <v>904246.65278704709</v>
      </c>
      <c r="H184" s="1">
        <f t="shared" si="118"/>
        <v>949458.98542639951</v>
      </c>
      <c r="I184" s="1">
        <f t="shared" si="120"/>
        <v>996931.93469771952</v>
      </c>
      <c r="J184" s="1">
        <f t="shared" si="122"/>
        <v>1046778.5314326056</v>
      </c>
      <c r="K184" s="1">
        <f t="shared" si="124"/>
        <v>1099117.458004236</v>
      </c>
      <c r="L184" s="1">
        <f t="shared" si="126"/>
        <v>1154073.3309044479</v>
      </c>
      <c r="M184" s="1">
        <f t="shared" si="128"/>
        <v>1211776.9974496705</v>
      </c>
      <c r="N184" s="1">
        <f t="shared" si="130"/>
        <v>1272365.8473221541</v>
      </c>
      <c r="O184" s="1">
        <f t="shared" ref="O184:O205" si="132">$O$100</f>
        <v>1335984.1396882618</v>
      </c>
      <c r="P184" s="1">
        <f t="shared" si="58"/>
        <v>1402783.3466726749</v>
      </c>
      <c r="Q184" s="1">
        <f t="shared" si="59"/>
        <v>1472922.5140063087</v>
      </c>
      <c r="R184" s="1">
        <f t="shared" si="60"/>
        <v>1546568.6397066242</v>
      </c>
      <c r="S184" s="1">
        <f t="shared" si="61"/>
        <v>1623897.0716919554</v>
      </c>
      <c r="T184" s="1">
        <f t="shared" si="62"/>
        <v>1705091.9252765533</v>
      </c>
      <c r="U184" s="1">
        <f t="shared" si="63"/>
        <v>1790346.521540381</v>
      </c>
      <c r="V184" s="1">
        <f t="shared" si="64"/>
        <v>1879863.8476174001</v>
      </c>
      <c r="W184" s="1">
        <f t="shared" si="65"/>
        <v>1973857.0399982701</v>
      </c>
      <c r="X184" s="1">
        <f t="shared" si="66"/>
        <v>2072549.8919981837</v>
      </c>
      <c r="Y184" s="1">
        <f t="shared" si="67"/>
        <v>2176177.386598093</v>
      </c>
      <c r="Z184" s="1">
        <f t="shared" si="67"/>
        <v>2176177.386598093</v>
      </c>
      <c r="AA184" s="1">
        <f t="shared" si="68"/>
        <v>2399235.5687243976</v>
      </c>
      <c r="AB184" s="1">
        <f t="shared" si="69"/>
        <v>2519197.3471606174</v>
      </c>
      <c r="AC184" s="1">
        <f t="shared" si="70"/>
        <v>2645157.2145186481</v>
      </c>
      <c r="AD184" s="1">
        <f t="shared" si="71"/>
        <v>2777415.0752445809</v>
      </c>
      <c r="AE184" s="1">
        <f t="shared" si="72"/>
        <v>2916285.8290068102</v>
      </c>
      <c r="AF184" s="1">
        <f t="shared" si="73"/>
        <v>3062100.120457151</v>
      </c>
      <c r="AG184" s="1">
        <f t="shared" si="74"/>
        <v>3215205.1264800085</v>
      </c>
      <c r="AH184" s="1">
        <f t="shared" si="75"/>
        <v>3375965.3828040091</v>
      </c>
      <c r="AI184" s="1">
        <f t="shared" si="76"/>
        <v>3544763.6519442098</v>
      </c>
      <c r="AJ184" s="1">
        <f t="shared" si="77"/>
        <v>3722001.8345414205</v>
      </c>
      <c r="AK184" s="1">
        <f t="shared" si="78"/>
        <v>3908101.9262684914</v>
      </c>
      <c r="AL184" s="1">
        <f t="shared" si="79"/>
        <v>4103507.0225819163</v>
      </c>
      <c r="AM184" s="1">
        <f t="shared" si="80"/>
        <v>4308682.3737110123</v>
      </c>
      <c r="AN184" s="1">
        <f t="shared" si="81"/>
        <v>4524116.4923965633</v>
      </c>
      <c r="AO184" s="1">
        <f t="shared" si="82"/>
        <v>4750322.317016392</v>
      </c>
      <c r="AP184" s="1">
        <f t="shared" si="83"/>
        <v>4987838.4328672122</v>
      </c>
      <c r="AQ184" s="1">
        <f t="shared" si="84"/>
        <v>5237230.3545105727</v>
      </c>
      <c r="AR184" s="1">
        <f t="shared" si="85"/>
        <v>5499091.8722361019</v>
      </c>
      <c r="AS184" s="1">
        <f t="shared" si="86"/>
        <v>5774046.4658479076</v>
      </c>
      <c r="AT184" s="1">
        <f t="shared" si="87"/>
        <v>6062748.7891403036</v>
      </c>
      <c r="AU184" s="1">
        <f t="shared" si="88"/>
        <v>6365886.2285973188</v>
      </c>
      <c r="AV184" s="1">
        <f t="shared" si="89"/>
        <v>6684180.5400271853</v>
      </c>
      <c r="AW184" s="1">
        <f t="shared" si="90"/>
        <v>7018389.5670285448</v>
      </c>
      <c r="AX184" s="1">
        <f t="shared" si="91"/>
        <v>7369309.0453799721</v>
      </c>
      <c r="AY184" s="1">
        <f t="shared" si="92"/>
        <v>7737774.4976489712</v>
      </c>
      <c r="AZ184" s="1">
        <f t="shared" si="93"/>
        <v>8124663.2225314202</v>
      </c>
      <c r="BA184" s="1">
        <f t="shared" si="94"/>
        <v>8530896.3836579919</v>
      </c>
      <c r="BB184" s="1">
        <f t="shared" si="95"/>
        <v>8957441.2028408926</v>
      </c>
      <c r="BC184" s="1">
        <f t="shared" si="96"/>
        <v>9405313.2629829384</v>
      </c>
      <c r="BD184" s="1">
        <f t="shared" si="97"/>
        <v>9875578.9261320867</v>
      </c>
      <c r="BE184" s="1">
        <f t="shared" si="98"/>
        <v>10369357.872438692</v>
      </c>
      <c r="BF184" s="1">
        <f t="shared" si="99"/>
        <v>10887825.766060626</v>
      </c>
      <c r="BG184" s="1">
        <f t="shared" si="100"/>
        <v>11432217.054363659</v>
      </c>
      <c r="BH184" s="1">
        <f t="shared" si="101"/>
        <v>12003827.907081842</v>
      </c>
      <c r="BI184" s="1">
        <f t="shared" si="102"/>
        <v>12604019.302435935</v>
      </c>
      <c r="BJ184" s="1">
        <f t="shared" si="103"/>
        <v>13234220.267557733</v>
      </c>
      <c r="BK184" s="1">
        <f t="shared" si="104"/>
        <v>13895931.280935621</v>
      </c>
      <c r="BL184" s="1">
        <f t="shared" si="105"/>
        <v>14590727.844982402</v>
      </c>
      <c r="BM184" s="1">
        <f t="shared" si="106"/>
        <v>15320264.237231523</v>
      </c>
      <c r="BN184" s="1">
        <f t="shared" si="107"/>
        <v>16086277.4490931</v>
      </c>
      <c r="BO184" s="1">
        <f t="shared" si="109"/>
        <v>16890591.321547754</v>
      </c>
      <c r="BP184" s="1">
        <f t="shared" si="110"/>
        <v>17735120.887625143</v>
      </c>
      <c r="BQ184" s="1">
        <f t="shared" si="111"/>
        <v>18621876.9320064</v>
      </c>
      <c r="BR184" s="1">
        <f t="shared" si="114"/>
        <v>19552970.77860672</v>
      </c>
      <c r="BS184" s="1">
        <f t="shared" si="116"/>
        <v>20530619.317537058</v>
      </c>
      <c r="BT184" s="1">
        <f t="shared" si="119"/>
        <v>21557150.283413913</v>
      </c>
      <c r="BU184" s="1">
        <f t="shared" si="121"/>
        <v>22635007.797584608</v>
      </c>
      <c r="BV184" s="1">
        <f t="shared" si="123"/>
        <v>23766758.187463839</v>
      </c>
      <c r="BW184" s="1">
        <f t="shared" si="125"/>
        <v>24955096.096837033</v>
      </c>
      <c r="BX184" s="1">
        <f t="shared" si="127"/>
        <v>26202850.901678886</v>
      </c>
      <c r="BY184" s="1">
        <f t="shared" si="129"/>
        <v>27512993.44676283</v>
      </c>
      <c r="BZ184" s="1">
        <f t="shared" si="131"/>
        <v>28888643.119100973</v>
      </c>
      <c r="CA184" s="1">
        <f t="shared" ref="CA184:CA205" si="133">$CA$100</f>
        <v>30333075.275056023</v>
      </c>
      <c r="CB184" s="1">
        <f>$CB$100</f>
        <v>31849729.038808826</v>
      </c>
      <c r="CC184" s="1">
        <f>(CD$79/$C$65)+CC$100</f>
        <v>20421279647.229191</v>
      </c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2:102" x14ac:dyDescent="0.2">
      <c r="B185" s="14">
        <v>79</v>
      </c>
      <c r="C185" s="1">
        <f t="shared" si="108"/>
        <v>-7500000</v>
      </c>
      <c r="D185" s="1">
        <f t="shared" si="112"/>
        <v>781122.25702368817</v>
      </c>
      <c r="E185" s="1">
        <f t="shared" si="113"/>
        <v>820178.36987487262</v>
      </c>
      <c r="F185" s="1">
        <f t="shared" si="117"/>
        <v>861187.28836861625</v>
      </c>
      <c r="G185" s="1">
        <f t="shared" ref="G185:G205" si="134">$G$100</f>
        <v>904246.65278704709</v>
      </c>
      <c r="H185" s="1">
        <f t="shared" si="118"/>
        <v>949458.98542639951</v>
      </c>
      <c r="I185" s="1">
        <f t="shared" si="120"/>
        <v>996931.93469771952</v>
      </c>
      <c r="J185" s="1">
        <f t="shared" si="122"/>
        <v>1046778.5314326056</v>
      </c>
      <c r="K185" s="1">
        <f t="shared" si="124"/>
        <v>1099117.458004236</v>
      </c>
      <c r="L185" s="1">
        <f t="shared" si="126"/>
        <v>1154073.3309044479</v>
      </c>
      <c r="M185" s="1">
        <f t="shared" si="128"/>
        <v>1211776.9974496705</v>
      </c>
      <c r="N185" s="1">
        <f t="shared" si="130"/>
        <v>1272365.8473221541</v>
      </c>
      <c r="O185" s="1">
        <f t="shared" si="132"/>
        <v>1335984.1396882618</v>
      </c>
      <c r="P185" s="1">
        <f t="shared" ref="P185:P205" si="135">$P$100</f>
        <v>1402783.3466726749</v>
      </c>
      <c r="Q185" s="1">
        <f t="shared" si="59"/>
        <v>1472922.5140063087</v>
      </c>
      <c r="R185" s="1">
        <f t="shared" si="60"/>
        <v>1546568.6397066242</v>
      </c>
      <c r="S185" s="1">
        <f t="shared" si="61"/>
        <v>1623897.0716919554</v>
      </c>
      <c r="T185" s="1">
        <f t="shared" si="62"/>
        <v>1705091.9252765533</v>
      </c>
      <c r="U185" s="1">
        <f t="shared" si="63"/>
        <v>1790346.521540381</v>
      </c>
      <c r="V185" s="1">
        <f t="shared" si="64"/>
        <v>1879863.8476174001</v>
      </c>
      <c r="W185" s="1">
        <f t="shared" si="65"/>
        <v>1973857.0399982701</v>
      </c>
      <c r="X185" s="1">
        <f t="shared" si="66"/>
        <v>2072549.8919981837</v>
      </c>
      <c r="Y185" s="1">
        <f t="shared" si="67"/>
        <v>2176177.386598093</v>
      </c>
      <c r="Z185" s="1">
        <f t="shared" si="67"/>
        <v>2176177.386598093</v>
      </c>
      <c r="AA185" s="1">
        <f t="shared" si="68"/>
        <v>2399235.5687243976</v>
      </c>
      <c r="AB185" s="1">
        <f t="shared" si="69"/>
        <v>2519197.3471606174</v>
      </c>
      <c r="AC185" s="1">
        <f t="shared" si="70"/>
        <v>2645157.2145186481</v>
      </c>
      <c r="AD185" s="1">
        <f t="shared" si="71"/>
        <v>2777415.0752445809</v>
      </c>
      <c r="AE185" s="1">
        <f t="shared" si="72"/>
        <v>2916285.8290068102</v>
      </c>
      <c r="AF185" s="1">
        <f t="shared" si="73"/>
        <v>3062100.120457151</v>
      </c>
      <c r="AG185" s="1">
        <f t="shared" si="74"/>
        <v>3215205.1264800085</v>
      </c>
      <c r="AH185" s="1">
        <f t="shared" si="75"/>
        <v>3375965.3828040091</v>
      </c>
      <c r="AI185" s="1">
        <f t="shared" si="76"/>
        <v>3544763.6519442098</v>
      </c>
      <c r="AJ185" s="1">
        <f t="shared" si="77"/>
        <v>3722001.8345414205</v>
      </c>
      <c r="AK185" s="1">
        <f t="shared" si="78"/>
        <v>3908101.9262684914</v>
      </c>
      <c r="AL185" s="1">
        <f t="shared" si="79"/>
        <v>4103507.0225819163</v>
      </c>
      <c r="AM185" s="1">
        <f t="shared" si="80"/>
        <v>4308682.3737110123</v>
      </c>
      <c r="AN185" s="1">
        <f t="shared" si="81"/>
        <v>4524116.4923965633</v>
      </c>
      <c r="AO185" s="1">
        <f t="shared" si="82"/>
        <v>4750322.317016392</v>
      </c>
      <c r="AP185" s="1">
        <f t="shared" si="83"/>
        <v>4987838.4328672122</v>
      </c>
      <c r="AQ185" s="1">
        <f t="shared" si="84"/>
        <v>5237230.3545105727</v>
      </c>
      <c r="AR185" s="1">
        <f t="shared" si="85"/>
        <v>5499091.8722361019</v>
      </c>
      <c r="AS185" s="1">
        <f t="shared" si="86"/>
        <v>5774046.4658479076</v>
      </c>
      <c r="AT185" s="1">
        <f t="shared" si="87"/>
        <v>6062748.7891403036</v>
      </c>
      <c r="AU185" s="1">
        <f t="shared" si="88"/>
        <v>6365886.2285973188</v>
      </c>
      <c r="AV185" s="1">
        <f t="shared" si="89"/>
        <v>6684180.5400271853</v>
      </c>
      <c r="AW185" s="1">
        <f t="shared" si="90"/>
        <v>7018389.5670285448</v>
      </c>
      <c r="AX185" s="1">
        <f t="shared" si="91"/>
        <v>7369309.0453799721</v>
      </c>
      <c r="AY185" s="1">
        <f t="shared" si="92"/>
        <v>7737774.4976489712</v>
      </c>
      <c r="AZ185" s="1">
        <f t="shared" si="93"/>
        <v>8124663.2225314202</v>
      </c>
      <c r="BA185" s="1">
        <f t="shared" si="94"/>
        <v>8530896.3836579919</v>
      </c>
      <c r="BB185" s="1">
        <f t="shared" si="95"/>
        <v>8957441.2028408926</v>
      </c>
      <c r="BC185" s="1">
        <f t="shared" si="96"/>
        <v>9405313.2629829384</v>
      </c>
      <c r="BD185" s="1">
        <f t="shared" si="97"/>
        <v>9875578.9261320867</v>
      </c>
      <c r="BE185" s="1">
        <f t="shared" si="98"/>
        <v>10369357.872438692</v>
      </c>
      <c r="BF185" s="1">
        <f t="shared" si="99"/>
        <v>10887825.766060626</v>
      </c>
      <c r="BG185" s="1">
        <f t="shared" si="100"/>
        <v>11432217.054363659</v>
      </c>
      <c r="BH185" s="1">
        <f t="shared" si="101"/>
        <v>12003827.907081842</v>
      </c>
      <c r="BI185" s="1">
        <f t="shared" si="102"/>
        <v>12604019.302435935</v>
      </c>
      <c r="BJ185" s="1">
        <f t="shared" si="103"/>
        <v>13234220.267557733</v>
      </c>
      <c r="BK185" s="1">
        <f t="shared" si="104"/>
        <v>13895931.280935621</v>
      </c>
      <c r="BL185" s="1">
        <f t="shared" si="105"/>
        <v>14590727.844982402</v>
      </c>
      <c r="BM185" s="1">
        <f t="shared" si="106"/>
        <v>15320264.237231523</v>
      </c>
      <c r="BN185" s="1">
        <f t="shared" si="107"/>
        <v>16086277.4490931</v>
      </c>
      <c r="BO185" s="1">
        <f t="shared" si="109"/>
        <v>16890591.321547754</v>
      </c>
      <c r="BP185" s="1">
        <f t="shared" si="110"/>
        <v>17735120.887625143</v>
      </c>
      <c r="BQ185" s="1">
        <f t="shared" si="111"/>
        <v>18621876.9320064</v>
      </c>
      <c r="BR185" s="1">
        <f t="shared" si="114"/>
        <v>19552970.77860672</v>
      </c>
      <c r="BS185" s="1">
        <f t="shared" si="116"/>
        <v>20530619.317537058</v>
      </c>
      <c r="BT185" s="1">
        <f t="shared" si="119"/>
        <v>21557150.283413913</v>
      </c>
      <c r="BU185" s="1">
        <f t="shared" si="121"/>
        <v>22635007.797584608</v>
      </c>
      <c r="BV185" s="1">
        <f t="shared" si="123"/>
        <v>23766758.187463839</v>
      </c>
      <c r="BW185" s="1">
        <f t="shared" si="125"/>
        <v>24955096.096837033</v>
      </c>
      <c r="BX185" s="1">
        <f t="shared" si="127"/>
        <v>26202850.901678886</v>
      </c>
      <c r="BY185" s="1">
        <f t="shared" si="129"/>
        <v>27512993.44676283</v>
      </c>
      <c r="BZ185" s="1">
        <f t="shared" si="131"/>
        <v>28888643.119100973</v>
      </c>
      <c r="CA185" s="1">
        <f t="shared" si="133"/>
        <v>30333075.275056023</v>
      </c>
      <c r="CB185" s="1">
        <f t="shared" ref="CB185:CB205" si="136">$CB$100</f>
        <v>31849729.038808826</v>
      </c>
      <c r="CC185" s="1">
        <f>$CC$100</f>
        <v>33442215.49074927</v>
      </c>
      <c r="CD185" s="1">
        <f>(CE$79/$C$65)+CD$100</f>
        <v>21800023066.717098</v>
      </c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2:102" x14ac:dyDescent="0.2">
      <c r="B186" s="14">
        <v>80</v>
      </c>
      <c r="C186" s="1">
        <f t="shared" si="108"/>
        <v>-7500000</v>
      </c>
      <c r="D186" s="1">
        <f t="shared" si="112"/>
        <v>781122.25702368817</v>
      </c>
      <c r="E186" s="1">
        <f t="shared" si="113"/>
        <v>820178.36987487262</v>
      </c>
      <c r="F186" s="1">
        <f t="shared" si="117"/>
        <v>861187.28836861625</v>
      </c>
      <c r="G186" s="1">
        <f t="shared" si="134"/>
        <v>904246.65278704709</v>
      </c>
      <c r="H186" s="1">
        <f t="shared" si="118"/>
        <v>949458.98542639951</v>
      </c>
      <c r="I186" s="1">
        <f t="shared" si="120"/>
        <v>996931.93469771952</v>
      </c>
      <c r="J186" s="1">
        <f t="shared" si="122"/>
        <v>1046778.5314326056</v>
      </c>
      <c r="K186" s="1">
        <f t="shared" si="124"/>
        <v>1099117.458004236</v>
      </c>
      <c r="L186" s="1">
        <f t="shared" si="126"/>
        <v>1154073.3309044479</v>
      </c>
      <c r="M186" s="1">
        <f t="shared" si="128"/>
        <v>1211776.9974496705</v>
      </c>
      <c r="N186" s="1">
        <f t="shared" si="130"/>
        <v>1272365.8473221541</v>
      </c>
      <c r="O186" s="1">
        <f t="shared" si="132"/>
        <v>1335984.1396882618</v>
      </c>
      <c r="P186" s="1">
        <f t="shared" si="135"/>
        <v>1402783.3466726749</v>
      </c>
      <c r="Q186" s="1">
        <f t="shared" ref="Q186:Q205" si="137">$Q$100</f>
        <v>1472922.5140063087</v>
      </c>
      <c r="R186" s="1">
        <f t="shared" si="60"/>
        <v>1546568.6397066242</v>
      </c>
      <c r="S186" s="1">
        <f t="shared" si="61"/>
        <v>1623897.0716919554</v>
      </c>
      <c r="T186" s="1">
        <f t="shared" si="62"/>
        <v>1705091.9252765533</v>
      </c>
      <c r="U186" s="1">
        <f t="shared" si="63"/>
        <v>1790346.521540381</v>
      </c>
      <c r="V186" s="1">
        <f t="shared" si="64"/>
        <v>1879863.8476174001</v>
      </c>
      <c r="W186" s="1">
        <f t="shared" si="65"/>
        <v>1973857.0399982701</v>
      </c>
      <c r="X186" s="1">
        <f t="shared" si="66"/>
        <v>2072549.8919981837</v>
      </c>
      <c r="Y186" s="1">
        <f>$Y$100</f>
        <v>2176177.386598093</v>
      </c>
      <c r="Z186" s="1">
        <f>$Y$100</f>
        <v>2176177.386598093</v>
      </c>
      <c r="AA186" s="1">
        <f t="shared" si="68"/>
        <v>2399235.5687243976</v>
      </c>
      <c r="AB186" s="1">
        <f t="shared" si="69"/>
        <v>2519197.3471606174</v>
      </c>
      <c r="AC186" s="1">
        <f t="shared" si="70"/>
        <v>2645157.2145186481</v>
      </c>
      <c r="AD186" s="1">
        <f t="shared" si="71"/>
        <v>2777415.0752445809</v>
      </c>
      <c r="AE186" s="1">
        <f t="shared" si="72"/>
        <v>2916285.8290068102</v>
      </c>
      <c r="AF186" s="1">
        <f t="shared" si="73"/>
        <v>3062100.120457151</v>
      </c>
      <c r="AG186" s="1">
        <f t="shared" si="74"/>
        <v>3215205.1264800085</v>
      </c>
      <c r="AH186" s="1">
        <f t="shared" si="75"/>
        <v>3375965.3828040091</v>
      </c>
      <c r="AI186" s="1">
        <f t="shared" si="76"/>
        <v>3544763.6519442098</v>
      </c>
      <c r="AJ186" s="1">
        <f t="shared" si="77"/>
        <v>3722001.8345414205</v>
      </c>
      <c r="AK186" s="1">
        <f t="shared" si="78"/>
        <v>3908101.9262684914</v>
      </c>
      <c r="AL186" s="1">
        <f t="shared" si="79"/>
        <v>4103507.0225819163</v>
      </c>
      <c r="AM186" s="1">
        <f t="shared" si="80"/>
        <v>4308682.3737110123</v>
      </c>
      <c r="AN186" s="1">
        <f t="shared" si="81"/>
        <v>4524116.4923965633</v>
      </c>
      <c r="AO186" s="1">
        <f t="shared" si="82"/>
        <v>4750322.317016392</v>
      </c>
      <c r="AP186" s="1">
        <f t="shared" si="83"/>
        <v>4987838.4328672122</v>
      </c>
      <c r="AQ186" s="1">
        <f t="shared" si="84"/>
        <v>5237230.3545105727</v>
      </c>
      <c r="AR186" s="1">
        <f t="shared" si="85"/>
        <v>5499091.8722361019</v>
      </c>
      <c r="AS186" s="1">
        <f t="shared" si="86"/>
        <v>5774046.4658479076</v>
      </c>
      <c r="AT186" s="1">
        <f t="shared" si="87"/>
        <v>6062748.7891403036</v>
      </c>
      <c r="AU186" s="1">
        <f t="shared" si="88"/>
        <v>6365886.2285973188</v>
      </c>
      <c r="AV186" s="1">
        <f t="shared" si="89"/>
        <v>6684180.5400271853</v>
      </c>
      <c r="AW186" s="1">
        <f t="shared" si="90"/>
        <v>7018389.5670285448</v>
      </c>
      <c r="AX186" s="1">
        <f t="shared" si="91"/>
        <v>7369309.0453799721</v>
      </c>
      <c r="AY186" s="1">
        <f t="shared" si="92"/>
        <v>7737774.4976489712</v>
      </c>
      <c r="AZ186" s="1">
        <f t="shared" si="93"/>
        <v>8124663.2225314202</v>
      </c>
      <c r="BA186" s="1">
        <f t="shared" si="94"/>
        <v>8530896.3836579919</v>
      </c>
      <c r="BB186" s="1">
        <f t="shared" si="95"/>
        <v>8957441.2028408926</v>
      </c>
      <c r="BC186" s="1">
        <f t="shared" si="96"/>
        <v>9405313.2629829384</v>
      </c>
      <c r="BD186" s="1">
        <f t="shared" si="97"/>
        <v>9875578.9261320867</v>
      </c>
      <c r="BE186" s="1">
        <f t="shared" si="98"/>
        <v>10369357.872438692</v>
      </c>
      <c r="BF186" s="1">
        <f t="shared" si="99"/>
        <v>10887825.766060626</v>
      </c>
      <c r="BG186" s="1">
        <f t="shared" si="100"/>
        <v>11432217.054363659</v>
      </c>
      <c r="BH186" s="1">
        <f t="shared" si="101"/>
        <v>12003827.907081842</v>
      </c>
      <c r="BI186" s="1">
        <f t="shared" si="102"/>
        <v>12604019.302435935</v>
      </c>
      <c r="BJ186" s="1">
        <f t="shared" si="103"/>
        <v>13234220.267557733</v>
      </c>
      <c r="BK186" s="1">
        <f t="shared" si="104"/>
        <v>13895931.280935621</v>
      </c>
      <c r="BL186" s="1">
        <f t="shared" si="105"/>
        <v>14590727.844982402</v>
      </c>
      <c r="BM186" s="1">
        <f t="shared" si="106"/>
        <v>15320264.237231523</v>
      </c>
      <c r="BN186" s="1">
        <f t="shared" si="107"/>
        <v>16086277.4490931</v>
      </c>
      <c r="BO186" s="1">
        <f t="shared" si="109"/>
        <v>16890591.321547754</v>
      </c>
      <c r="BP186" s="1">
        <f t="shared" si="110"/>
        <v>17735120.887625143</v>
      </c>
      <c r="BQ186" s="1">
        <f t="shared" si="111"/>
        <v>18621876.9320064</v>
      </c>
      <c r="BR186" s="1">
        <f t="shared" si="114"/>
        <v>19552970.77860672</v>
      </c>
      <c r="BS186" s="1">
        <f t="shared" si="116"/>
        <v>20530619.317537058</v>
      </c>
      <c r="BT186" s="1">
        <f t="shared" si="119"/>
        <v>21557150.283413913</v>
      </c>
      <c r="BU186" s="1">
        <f t="shared" si="121"/>
        <v>22635007.797584608</v>
      </c>
      <c r="BV186" s="1">
        <f t="shared" si="123"/>
        <v>23766758.187463839</v>
      </c>
      <c r="BW186" s="1">
        <f t="shared" si="125"/>
        <v>24955096.096837033</v>
      </c>
      <c r="BX186" s="1">
        <f t="shared" si="127"/>
        <v>26202850.901678886</v>
      </c>
      <c r="BY186" s="1">
        <f t="shared" si="129"/>
        <v>27512993.44676283</v>
      </c>
      <c r="BZ186" s="1">
        <f t="shared" si="131"/>
        <v>28888643.119100973</v>
      </c>
      <c r="CA186" s="1">
        <f t="shared" si="133"/>
        <v>30333075.275056023</v>
      </c>
      <c r="CB186" s="1">
        <f t="shared" si="136"/>
        <v>31849729.038808826</v>
      </c>
      <c r="CC186" s="1">
        <f t="shared" ref="CC186:CC205" si="138">$CC$100</f>
        <v>33442215.49074927</v>
      </c>
      <c r="CD186" s="1">
        <f>$CD$100</f>
        <v>35114326.265286736</v>
      </c>
      <c r="CE186" s="1">
        <f>(CF$79/$C$65)+CE$100</f>
        <v>23839681677.441799</v>
      </c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2:102" x14ac:dyDescent="0.2">
      <c r="B187" s="14">
        <v>81</v>
      </c>
      <c r="C187" s="1">
        <f t="shared" si="108"/>
        <v>-7500000</v>
      </c>
      <c r="D187" s="1">
        <f t="shared" si="112"/>
        <v>781122.25702368817</v>
      </c>
      <c r="E187" s="1">
        <f t="shared" si="113"/>
        <v>820178.36987487262</v>
      </c>
      <c r="F187" s="1">
        <f t="shared" si="117"/>
        <v>861187.28836861625</v>
      </c>
      <c r="G187" s="1">
        <f t="shared" si="134"/>
        <v>904246.65278704709</v>
      </c>
      <c r="H187" s="1">
        <f t="shared" si="118"/>
        <v>949458.98542639951</v>
      </c>
      <c r="I187" s="1">
        <f t="shared" si="120"/>
        <v>996931.93469771952</v>
      </c>
      <c r="J187" s="1">
        <f t="shared" si="122"/>
        <v>1046778.5314326056</v>
      </c>
      <c r="K187" s="1">
        <f t="shared" si="124"/>
        <v>1099117.458004236</v>
      </c>
      <c r="L187" s="1">
        <f t="shared" si="126"/>
        <v>1154073.3309044479</v>
      </c>
      <c r="M187" s="1">
        <f t="shared" si="128"/>
        <v>1211776.9974496705</v>
      </c>
      <c r="N187" s="1">
        <f t="shared" si="130"/>
        <v>1272365.8473221541</v>
      </c>
      <c r="O187" s="1">
        <f t="shared" si="132"/>
        <v>1335984.1396882618</v>
      </c>
      <c r="P187" s="1">
        <f t="shared" si="135"/>
        <v>1402783.3466726749</v>
      </c>
      <c r="Q187" s="1">
        <f t="shared" si="137"/>
        <v>1472922.5140063087</v>
      </c>
      <c r="R187" s="1">
        <f t="shared" ref="R187:R205" si="139">$R$100</f>
        <v>1546568.6397066242</v>
      </c>
      <c r="S187" s="1">
        <f t="shared" si="61"/>
        <v>1623897.0716919554</v>
      </c>
      <c r="T187" s="1">
        <f t="shared" si="62"/>
        <v>1705091.9252765533</v>
      </c>
      <c r="U187" s="1">
        <f t="shared" si="63"/>
        <v>1790346.521540381</v>
      </c>
      <c r="V187" s="1">
        <f t="shared" si="64"/>
        <v>1879863.8476174001</v>
      </c>
      <c r="W187" s="1">
        <f t="shared" si="65"/>
        <v>1973857.0399982701</v>
      </c>
      <c r="X187" s="1">
        <f t="shared" si="66"/>
        <v>2072549.8919981837</v>
      </c>
      <c r="Y187" s="1">
        <f t="shared" si="67"/>
        <v>2176177.386598093</v>
      </c>
      <c r="Z187" s="1">
        <f t="shared" si="67"/>
        <v>2176177.386598093</v>
      </c>
      <c r="AA187" s="1">
        <f t="shared" si="68"/>
        <v>2399235.5687243976</v>
      </c>
      <c r="AB187" s="1">
        <f t="shared" si="69"/>
        <v>2519197.3471606174</v>
      </c>
      <c r="AC187" s="1">
        <f t="shared" si="70"/>
        <v>2645157.2145186481</v>
      </c>
      <c r="AD187" s="1">
        <f t="shared" si="71"/>
        <v>2777415.0752445809</v>
      </c>
      <c r="AE187" s="1">
        <f t="shared" si="72"/>
        <v>2916285.8290068102</v>
      </c>
      <c r="AF187" s="1">
        <f t="shared" si="73"/>
        <v>3062100.120457151</v>
      </c>
      <c r="AG187" s="1">
        <f t="shared" si="74"/>
        <v>3215205.1264800085</v>
      </c>
      <c r="AH187" s="1">
        <f t="shared" si="75"/>
        <v>3375965.3828040091</v>
      </c>
      <c r="AI187" s="1">
        <f t="shared" si="76"/>
        <v>3544763.6519442098</v>
      </c>
      <c r="AJ187" s="1">
        <f t="shared" si="77"/>
        <v>3722001.8345414205</v>
      </c>
      <c r="AK187" s="1">
        <f t="shared" si="78"/>
        <v>3908101.9262684914</v>
      </c>
      <c r="AL187" s="1">
        <f t="shared" si="79"/>
        <v>4103507.0225819163</v>
      </c>
      <c r="AM187" s="1">
        <f t="shared" si="80"/>
        <v>4308682.3737110123</v>
      </c>
      <c r="AN187" s="1">
        <f t="shared" si="81"/>
        <v>4524116.4923965633</v>
      </c>
      <c r="AO187" s="1">
        <f t="shared" si="82"/>
        <v>4750322.317016392</v>
      </c>
      <c r="AP187" s="1">
        <f t="shared" si="83"/>
        <v>4987838.4328672122</v>
      </c>
      <c r="AQ187" s="1">
        <f t="shared" si="84"/>
        <v>5237230.3545105727</v>
      </c>
      <c r="AR187" s="1">
        <f t="shared" si="85"/>
        <v>5499091.8722361019</v>
      </c>
      <c r="AS187" s="1">
        <f t="shared" si="86"/>
        <v>5774046.4658479076</v>
      </c>
      <c r="AT187" s="1">
        <f t="shared" si="87"/>
        <v>6062748.7891403036</v>
      </c>
      <c r="AU187" s="1">
        <f t="shared" si="88"/>
        <v>6365886.2285973188</v>
      </c>
      <c r="AV187" s="1">
        <f t="shared" si="89"/>
        <v>6684180.5400271853</v>
      </c>
      <c r="AW187" s="1">
        <f t="shared" si="90"/>
        <v>7018389.5670285448</v>
      </c>
      <c r="AX187" s="1">
        <f t="shared" si="91"/>
        <v>7369309.0453799721</v>
      </c>
      <c r="AY187" s="1">
        <f t="shared" si="92"/>
        <v>7737774.4976489712</v>
      </c>
      <c r="AZ187" s="1">
        <f t="shared" si="93"/>
        <v>8124663.2225314202</v>
      </c>
      <c r="BA187" s="1">
        <f t="shared" si="94"/>
        <v>8530896.3836579919</v>
      </c>
      <c r="BB187" s="1">
        <f t="shared" si="95"/>
        <v>8957441.2028408926</v>
      </c>
      <c r="BC187" s="1">
        <f t="shared" si="96"/>
        <v>9405313.2629829384</v>
      </c>
      <c r="BD187" s="1">
        <f t="shared" si="97"/>
        <v>9875578.9261320867</v>
      </c>
      <c r="BE187" s="1">
        <f t="shared" si="98"/>
        <v>10369357.872438692</v>
      </c>
      <c r="BF187" s="1">
        <f t="shared" si="99"/>
        <v>10887825.766060626</v>
      </c>
      <c r="BG187" s="1">
        <f t="shared" si="100"/>
        <v>11432217.054363659</v>
      </c>
      <c r="BH187" s="1">
        <f t="shared" si="101"/>
        <v>12003827.907081842</v>
      </c>
      <c r="BI187" s="1">
        <f t="shared" si="102"/>
        <v>12604019.302435935</v>
      </c>
      <c r="BJ187" s="1">
        <f t="shared" si="103"/>
        <v>13234220.267557733</v>
      </c>
      <c r="BK187" s="1">
        <f t="shared" si="104"/>
        <v>13895931.280935621</v>
      </c>
      <c r="BL187" s="1">
        <f t="shared" si="105"/>
        <v>14590727.844982402</v>
      </c>
      <c r="BM187" s="1">
        <f t="shared" si="106"/>
        <v>15320264.237231523</v>
      </c>
      <c r="BN187" s="1">
        <f t="shared" si="107"/>
        <v>16086277.4490931</v>
      </c>
      <c r="BO187" s="1">
        <f t="shared" si="109"/>
        <v>16890591.321547754</v>
      </c>
      <c r="BP187" s="1">
        <f t="shared" si="110"/>
        <v>17735120.887625143</v>
      </c>
      <c r="BQ187" s="1">
        <f t="shared" si="111"/>
        <v>18621876.9320064</v>
      </c>
      <c r="BR187" s="1">
        <f t="shared" si="114"/>
        <v>19552970.77860672</v>
      </c>
      <c r="BS187" s="1">
        <f t="shared" si="116"/>
        <v>20530619.317537058</v>
      </c>
      <c r="BT187" s="1">
        <f t="shared" si="119"/>
        <v>21557150.283413913</v>
      </c>
      <c r="BU187" s="1">
        <f t="shared" si="121"/>
        <v>22635007.797584608</v>
      </c>
      <c r="BV187" s="1">
        <f t="shared" si="123"/>
        <v>23766758.187463839</v>
      </c>
      <c r="BW187" s="1">
        <f t="shared" si="125"/>
        <v>24955096.096837033</v>
      </c>
      <c r="BX187" s="1">
        <f t="shared" si="127"/>
        <v>26202850.901678886</v>
      </c>
      <c r="BY187" s="1">
        <f t="shared" si="129"/>
        <v>27512993.44676283</v>
      </c>
      <c r="BZ187" s="1">
        <f t="shared" si="131"/>
        <v>28888643.119100973</v>
      </c>
      <c r="CA187" s="1">
        <f t="shared" si="133"/>
        <v>30333075.275056023</v>
      </c>
      <c r="CB187" s="1">
        <f t="shared" si="136"/>
        <v>31849729.038808826</v>
      </c>
      <c r="CC187" s="1">
        <f t="shared" si="138"/>
        <v>33442215.49074927</v>
      </c>
      <c r="CD187" s="1">
        <f t="shared" ref="CD187:CD205" si="140">$CD$100</f>
        <v>35114326.265286736</v>
      </c>
      <c r="CE187" s="1">
        <f>$CE$100</f>
        <v>36870042.578551076</v>
      </c>
      <c r="CF187" s="1">
        <f>(CG$79/$C$65)+CF$100</f>
        <v>25757364173.772026</v>
      </c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2:102" x14ac:dyDescent="0.2">
      <c r="B188" s="14">
        <v>82</v>
      </c>
      <c r="C188" s="1">
        <f t="shared" si="108"/>
        <v>-7500000</v>
      </c>
      <c r="D188" s="1">
        <f t="shared" si="112"/>
        <v>781122.25702368817</v>
      </c>
      <c r="E188" s="1">
        <f t="shared" si="113"/>
        <v>820178.36987487262</v>
      </c>
      <c r="F188" s="1">
        <f>$F$100</f>
        <v>861187.28836861625</v>
      </c>
      <c r="G188" s="1">
        <f t="shared" si="134"/>
        <v>904246.65278704709</v>
      </c>
      <c r="H188" s="1">
        <f t="shared" si="118"/>
        <v>949458.98542639951</v>
      </c>
      <c r="I188" s="1">
        <f t="shared" si="120"/>
        <v>996931.93469771952</v>
      </c>
      <c r="J188" s="1">
        <f t="shared" si="122"/>
        <v>1046778.5314326056</v>
      </c>
      <c r="K188" s="1">
        <f t="shared" si="124"/>
        <v>1099117.458004236</v>
      </c>
      <c r="L188" s="1">
        <f t="shared" si="126"/>
        <v>1154073.3309044479</v>
      </c>
      <c r="M188" s="1">
        <f t="shared" si="128"/>
        <v>1211776.9974496705</v>
      </c>
      <c r="N188" s="1">
        <f t="shared" si="130"/>
        <v>1272365.8473221541</v>
      </c>
      <c r="O188" s="1">
        <f t="shared" si="132"/>
        <v>1335984.1396882618</v>
      </c>
      <c r="P188" s="1">
        <f t="shared" si="135"/>
        <v>1402783.3466726749</v>
      </c>
      <c r="Q188" s="1">
        <f t="shared" si="137"/>
        <v>1472922.5140063087</v>
      </c>
      <c r="R188" s="1">
        <f t="shared" si="139"/>
        <v>1546568.6397066242</v>
      </c>
      <c r="S188" s="1">
        <f t="shared" ref="S188:S205" si="141">$S$100</f>
        <v>1623897.0716919554</v>
      </c>
      <c r="T188" s="1">
        <f t="shared" si="62"/>
        <v>1705091.9252765533</v>
      </c>
      <c r="U188" s="1">
        <f t="shared" si="63"/>
        <v>1790346.521540381</v>
      </c>
      <c r="V188" s="1">
        <f t="shared" si="64"/>
        <v>1879863.8476174001</v>
      </c>
      <c r="W188" s="1">
        <f t="shared" si="65"/>
        <v>1973857.0399982701</v>
      </c>
      <c r="X188" s="1">
        <f t="shared" si="66"/>
        <v>2072549.8919981837</v>
      </c>
      <c r="Y188" s="1">
        <f t="shared" si="67"/>
        <v>2176177.386598093</v>
      </c>
      <c r="Z188" s="1">
        <f t="shared" si="67"/>
        <v>2176177.386598093</v>
      </c>
      <c r="AA188" s="1">
        <f t="shared" si="68"/>
        <v>2399235.5687243976</v>
      </c>
      <c r="AB188" s="1">
        <f t="shared" si="69"/>
        <v>2519197.3471606174</v>
      </c>
      <c r="AC188" s="1">
        <f t="shared" si="70"/>
        <v>2645157.2145186481</v>
      </c>
      <c r="AD188" s="1">
        <f t="shared" si="71"/>
        <v>2777415.0752445809</v>
      </c>
      <c r="AE188" s="1">
        <f t="shared" si="72"/>
        <v>2916285.8290068102</v>
      </c>
      <c r="AF188" s="1">
        <f t="shared" si="73"/>
        <v>3062100.120457151</v>
      </c>
      <c r="AG188" s="1">
        <f t="shared" si="74"/>
        <v>3215205.1264800085</v>
      </c>
      <c r="AH188" s="1">
        <f t="shared" si="75"/>
        <v>3375965.3828040091</v>
      </c>
      <c r="AI188" s="1">
        <f t="shared" si="76"/>
        <v>3544763.6519442098</v>
      </c>
      <c r="AJ188" s="1">
        <f t="shared" si="77"/>
        <v>3722001.8345414205</v>
      </c>
      <c r="AK188" s="1">
        <f t="shared" si="78"/>
        <v>3908101.9262684914</v>
      </c>
      <c r="AL188" s="1">
        <f t="shared" si="79"/>
        <v>4103507.0225819163</v>
      </c>
      <c r="AM188" s="1">
        <f t="shared" si="80"/>
        <v>4308682.3737110123</v>
      </c>
      <c r="AN188" s="1">
        <f t="shared" si="81"/>
        <v>4524116.4923965633</v>
      </c>
      <c r="AO188" s="1">
        <f t="shared" si="82"/>
        <v>4750322.317016392</v>
      </c>
      <c r="AP188" s="1">
        <f t="shared" si="83"/>
        <v>4987838.4328672122</v>
      </c>
      <c r="AQ188" s="1">
        <f t="shared" si="84"/>
        <v>5237230.3545105727</v>
      </c>
      <c r="AR188" s="1">
        <f t="shared" si="85"/>
        <v>5499091.8722361019</v>
      </c>
      <c r="AS188" s="1">
        <f t="shared" si="86"/>
        <v>5774046.4658479076</v>
      </c>
      <c r="AT188" s="1">
        <f t="shared" si="87"/>
        <v>6062748.7891403036</v>
      </c>
      <c r="AU188" s="1">
        <f t="shared" si="88"/>
        <v>6365886.2285973188</v>
      </c>
      <c r="AV188" s="1">
        <f t="shared" si="89"/>
        <v>6684180.5400271853</v>
      </c>
      <c r="AW188" s="1">
        <f t="shared" si="90"/>
        <v>7018389.5670285448</v>
      </c>
      <c r="AX188" s="1">
        <f t="shared" si="91"/>
        <v>7369309.0453799721</v>
      </c>
      <c r="AY188" s="1">
        <f t="shared" si="92"/>
        <v>7737774.4976489712</v>
      </c>
      <c r="AZ188" s="1">
        <f t="shared" si="93"/>
        <v>8124663.2225314202</v>
      </c>
      <c r="BA188" s="1">
        <f t="shared" si="94"/>
        <v>8530896.3836579919</v>
      </c>
      <c r="BB188" s="1">
        <f t="shared" si="95"/>
        <v>8957441.2028408926</v>
      </c>
      <c r="BC188" s="1">
        <f t="shared" si="96"/>
        <v>9405313.2629829384</v>
      </c>
      <c r="BD188" s="1">
        <f t="shared" si="97"/>
        <v>9875578.9261320867</v>
      </c>
      <c r="BE188" s="1">
        <f t="shared" si="98"/>
        <v>10369357.872438692</v>
      </c>
      <c r="BF188" s="1">
        <f t="shared" si="99"/>
        <v>10887825.766060626</v>
      </c>
      <c r="BG188" s="1">
        <f t="shared" si="100"/>
        <v>11432217.054363659</v>
      </c>
      <c r="BH188" s="1">
        <f t="shared" si="101"/>
        <v>12003827.907081842</v>
      </c>
      <c r="BI188" s="1">
        <f t="shared" si="102"/>
        <v>12604019.302435935</v>
      </c>
      <c r="BJ188" s="1">
        <f t="shared" si="103"/>
        <v>13234220.267557733</v>
      </c>
      <c r="BK188" s="1">
        <f t="shared" si="104"/>
        <v>13895931.280935621</v>
      </c>
      <c r="BL188" s="1">
        <f t="shared" si="105"/>
        <v>14590727.844982402</v>
      </c>
      <c r="BM188" s="1">
        <f t="shared" si="106"/>
        <v>15320264.237231523</v>
      </c>
      <c r="BN188" s="1">
        <f t="shared" si="107"/>
        <v>16086277.4490931</v>
      </c>
      <c r="BO188" s="1">
        <f t="shared" si="109"/>
        <v>16890591.321547754</v>
      </c>
      <c r="BP188" s="1">
        <f t="shared" si="110"/>
        <v>17735120.887625143</v>
      </c>
      <c r="BQ188" s="1">
        <f t="shared" si="111"/>
        <v>18621876.9320064</v>
      </c>
      <c r="BR188" s="1">
        <f t="shared" si="114"/>
        <v>19552970.77860672</v>
      </c>
      <c r="BS188" s="1">
        <f t="shared" si="116"/>
        <v>20530619.317537058</v>
      </c>
      <c r="BT188" s="1">
        <f t="shared" si="119"/>
        <v>21557150.283413913</v>
      </c>
      <c r="BU188" s="1">
        <f t="shared" si="121"/>
        <v>22635007.797584608</v>
      </c>
      <c r="BV188" s="1">
        <f t="shared" si="123"/>
        <v>23766758.187463839</v>
      </c>
      <c r="BW188" s="1">
        <f t="shared" si="125"/>
        <v>24955096.096837033</v>
      </c>
      <c r="BX188" s="1">
        <f t="shared" si="127"/>
        <v>26202850.901678886</v>
      </c>
      <c r="BY188" s="1">
        <f t="shared" si="129"/>
        <v>27512993.44676283</v>
      </c>
      <c r="BZ188" s="1">
        <f t="shared" si="131"/>
        <v>28888643.119100973</v>
      </c>
      <c r="CA188" s="1">
        <f t="shared" si="133"/>
        <v>30333075.275056023</v>
      </c>
      <c r="CB188" s="1">
        <f t="shared" si="136"/>
        <v>31849729.038808826</v>
      </c>
      <c r="CC188" s="1">
        <f t="shared" si="138"/>
        <v>33442215.49074927</v>
      </c>
      <c r="CD188" s="1">
        <f t="shared" si="140"/>
        <v>35114326.265286736</v>
      </c>
      <c r="CE188" s="1">
        <f t="shared" ref="CE188:CE205" si="142">$CE$100</f>
        <v>36870042.578551076</v>
      </c>
      <c r="CF188" s="1">
        <f>$CF$100</f>
        <v>38713544.707478635</v>
      </c>
      <c r="CG188" s="1">
        <f>(CH$79/$C$65)+CG$100</f>
        <v>27828986667.915417</v>
      </c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2:102" x14ac:dyDescent="0.2">
      <c r="B189" s="14">
        <v>83</v>
      </c>
      <c r="C189" s="1">
        <f t="shared" si="108"/>
        <v>-7500000</v>
      </c>
      <c r="D189" s="1">
        <f t="shared" si="112"/>
        <v>781122.25702368817</v>
      </c>
      <c r="E189" s="1">
        <f t="shared" si="113"/>
        <v>820178.36987487262</v>
      </c>
      <c r="F189" s="1">
        <f t="shared" ref="F189:F201" si="143">$F$100</f>
        <v>861187.28836861625</v>
      </c>
      <c r="G189" s="1">
        <f t="shared" si="134"/>
        <v>904246.65278704709</v>
      </c>
      <c r="H189" s="1">
        <f t="shared" si="118"/>
        <v>949458.98542639951</v>
      </c>
      <c r="I189" s="1">
        <f t="shared" si="120"/>
        <v>996931.93469771952</v>
      </c>
      <c r="J189" s="1">
        <f t="shared" si="122"/>
        <v>1046778.5314326056</v>
      </c>
      <c r="K189" s="1">
        <f t="shared" si="124"/>
        <v>1099117.458004236</v>
      </c>
      <c r="L189" s="1">
        <f t="shared" si="126"/>
        <v>1154073.3309044479</v>
      </c>
      <c r="M189" s="1">
        <f t="shared" si="128"/>
        <v>1211776.9974496705</v>
      </c>
      <c r="N189" s="1">
        <f t="shared" si="130"/>
        <v>1272365.8473221541</v>
      </c>
      <c r="O189" s="1">
        <f t="shared" si="132"/>
        <v>1335984.1396882618</v>
      </c>
      <c r="P189" s="1">
        <f t="shared" si="135"/>
        <v>1402783.3466726749</v>
      </c>
      <c r="Q189" s="1">
        <f t="shared" si="137"/>
        <v>1472922.5140063087</v>
      </c>
      <c r="R189" s="1">
        <f t="shared" si="139"/>
        <v>1546568.6397066242</v>
      </c>
      <c r="S189" s="1">
        <f t="shared" si="141"/>
        <v>1623897.0716919554</v>
      </c>
      <c r="T189" s="1">
        <f t="shared" ref="T189:T205" si="144">$T$100</f>
        <v>1705091.9252765533</v>
      </c>
      <c r="U189" s="1">
        <f t="shared" si="63"/>
        <v>1790346.521540381</v>
      </c>
      <c r="V189" s="1">
        <f t="shared" si="64"/>
        <v>1879863.8476174001</v>
      </c>
      <c r="W189" s="1">
        <f t="shared" si="65"/>
        <v>1973857.0399982701</v>
      </c>
      <c r="X189" s="1">
        <f t="shared" si="66"/>
        <v>2072549.8919981837</v>
      </c>
      <c r="Y189" s="1">
        <f t="shared" si="67"/>
        <v>2176177.386598093</v>
      </c>
      <c r="Z189" s="1">
        <f t="shared" si="67"/>
        <v>2176177.386598093</v>
      </c>
      <c r="AA189" s="1">
        <f t="shared" si="68"/>
        <v>2399235.5687243976</v>
      </c>
      <c r="AB189" s="1">
        <f t="shared" si="69"/>
        <v>2519197.3471606174</v>
      </c>
      <c r="AC189" s="1">
        <f t="shared" si="70"/>
        <v>2645157.2145186481</v>
      </c>
      <c r="AD189" s="1">
        <f t="shared" si="71"/>
        <v>2777415.0752445809</v>
      </c>
      <c r="AE189" s="1">
        <f t="shared" si="72"/>
        <v>2916285.8290068102</v>
      </c>
      <c r="AF189" s="1">
        <f t="shared" si="73"/>
        <v>3062100.120457151</v>
      </c>
      <c r="AG189" s="1">
        <f t="shared" si="74"/>
        <v>3215205.1264800085</v>
      </c>
      <c r="AH189" s="1">
        <f t="shared" si="75"/>
        <v>3375965.3828040091</v>
      </c>
      <c r="AI189" s="1">
        <f t="shared" si="76"/>
        <v>3544763.6519442098</v>
      </c>
      <c r="AJ189" s="1">
        <f t="shared" si="77"/>
        <v>3722001.8345414205</v>
      </c>
      <c r="AK189" s="1">
        <f t="shared" si="78"/>
        <v>3908101.9262684914</v>
      </c>
      <c r="AL189" s="1">
        <f t="shared" si="79"/>
        <v>4103507.0225819163</v>
      </c>
      <c r="AM189" s="1">
        <f t="shared" si="80"/>
        <v>4308682.3737110123</v>
      </c>
      <c r="AN189" s="1">
        <f t="shared" si="81"/>
        <v>4524116.4923965633</v>
      </c>
      <c r="AO189" s="1">
        <f t="shared" si="82"/>
        <v>4750322.317016392</v>
      </c>
      <c r="AP189" s="1">
        <f t="shared" si="83"/>
        <v>4987838.4328672122</v>
      </c>
      <c r="AQ189" s="1">
        <f t="shared" si="84"/>
        <v>5237230.3545105727</v>
      </c>
      <c r="AR189" s="1">
        <f t="shared" si="85"/>
        <v>5499091.8722361019</v>
      </c>
      <c r="AS189" s="1">
        <f t="shared" si="86"/>
        <v>5774046.4658479076</v>
      </c>
      <c r="AT189" s="1">
        <f t="shared" si="87"/>
        <v>6062748.7891403036</v>
      </c>
      <c r="AU189" s="1">
        <f t="shared" si="88"/>
        <v>6365886.2285973188</v>
      </c>
      <c r="AV189" s="1">
        <f t="shared" si="89"/>
        <v>6684180.5400271853</v>
      </c>
      <c r="AW189" s="1">
        <f t="shared" si="90"/>
        <v>7018389.5670285448</v>
      </c>
      <c r="AX189" s="1">
        <f t="shared" si="91"/>
        <v>7369309.0453799721</v>
      </c>
      <c r="AY189" s="1">
        <f t="shared" si="92"/>
        <v>7737774.4976489712</v>
      </c>
      <c r="AZ189" s="1">
        <f t="shared" si="93"/>
        <v>8124663.2225314202</v>
      </c>
      <c r="BA189" s="1">
        <f t="shared" si="94"/>
        <v>8530896.3836579919</v>
      </c>
      <c r="BB189" s="1">
        <f t="shared" si="95"/>
        <v>8957441.2028408926</v>
      </c>
      <c r="BC189" s="1">
        <f t="shared" si="96"/>
        <v>9405313.2629829384</v>
      </c>
      <c r="BD189" s="1">
        <f t="shared" si="97"/>
        <v>9875578.9261320867</v>
      </c>
      <c r="BE189" s="1">
        <f t="shared" si="98"/>
        <v>10369357.872438692</v>
      </c>
      <c r="BF189" s="1">
        <f t="shared" si="99"/>
        <v>10887825.766060626</v>
      </c>
      <c r="BG189" s="1">
        <f t="shared" si="100"/>
        <v>11432217.054363659</v>
      </c>
      <c r="BH189" s="1">
        <f t="shared" si="101"/>
        <v>12003827.907081842</v>
      </c>
      <c r="BI189" s="1">
        <f t="shared" si="102"/>
        <v>12604019.302435935</v>
      </c>
      <c r="BJ189" s="1">
        <f t="shared" si="103"/>
        <v>13234220.267557733</v>
      </c>
      <c r="BK189" s="1">
        <f t="shared" si="104"/>
        <v>13895931.280935621</v>
      </c>
      <c r="BL189" s="1">
        <f t="shared" si="105"/>
        <v>14590727.844982402</v>
      </c>
      <c r="BM189" s="1">
        <f t="shared" si="106"/>
        <v>15320264.237231523</v>
      </c>
      <c r="BN189" s="1">
        <f t="shared" si="107"/>
        <v>16086277.4490931</v>
      </c>
      <c r="BO189" s="1">
        <f t="shared" si="109"/>
        <v>16890591.321547754</v>
      </c>
      <c r="BP189" s="1">
        <f t="shared" si="110"/>
        <v>17735120.887625143</v>
      </c>
      <c r="BQ189" s="1">
        <f t="shared" si="111"/>
        <v>18621876.9320064</v>
      </c>
      <c r="BR189" s="1">
        <f t="shared" si="114"/>
        <v>19552970.77860672</v>
      </c>
      <c r="BS189" s="1">
        <f t="shared" si="116"/>
        <v>20530619.317537058</v>
      </c>
      <c r="BT189" s="1">
        <f t="shared" si="119"/>
        <v>21557150.283413913</v>
      </c>
      <c r="BU189" s="1">
        <f t="shared" si="121"/>
        <v>22635007.797584608</v>
      </c>
      <c r="BV189" s="1">
        <f t="shared" si="123"/>
        <v>23766758.187463839</v>
      </c>
      <c r="BW189" s="1">
        <f t="shared" si="125"/>
        <v>24955096.096837033</v>
      </c>
      <c r="BX189" s="1">
        <f t="shared" si="127"/>
        <v>26202850.901678886</v>
      </c>
      <c r="BY189" s="1">
        <f t="shared" si="129"/>
        <v>27512993.44676283</v>
      </c>
      <c r="BZ189" s="1">
        <f t="shared" si="131"/>
        <v>28888643.119100973</v>
      </c>
      <c r="CA189" s="1">
        <f t="shared" si="133"/>
        <v>30333075.275056023</v>
      </c>
      <c r="CB189" s="1">
        <f t="shared" si="136"/>
        <v>31849729.038808826</v>
      </c>
      <c r="CC189" s="1">
        <f t="shared" si="138"/>
        <v>33442215.49074927</v>
      </c>
      <c r="CD189" s="1">
        <f t="shared" si="140"/>
        <v>35114326.265286736</v>
      </c>
      <c r="CE189" s="1">
        <f t="shared" si="142"/>
        <v>36870042.578551076</v>
      </c>
      <c r="CF189" s="1">
        <f t="shared" ref="CF189:CF205" si="145">$CF$100</f>
        <v>38713544.707478635</v>
      </c>
      <c r="CG189" s="1">
        <f>$CG$100</f>
        <v>40649221.942852572</v>
      </c>
      <c r="CH189" s="1">
        <f>(CI$79/$C$65)+CH$100</f>
        <v>30066890629.602367</v>
      </c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2:102" x14ac:dyDescent="0.2">
      <c r="B190" s="14">
        <v>84</v>
      </c>
      <c r="C190" s="1">
        <f t="shared" si="108"/>
        <v>-7500000</v>
      </c>
      <c r="D190" s="1">
        <f t="shared" si="112"/>
        <v>781122.25702368817</v>
      </c>
      <c r="E190" s="1">
        <f t="shared" si="113"/>
        <v>820178.36987487262</v>
      </c>
      <c r="F190" s="1">
        <f t="shared" si="143"/>
        <v>861187.28836861625</v>
      </c>
      <c r="G190" s="1">
        <f t="shared" si="134"/>
        <v>904246.65278704709</v>
      </c>
      <c r="H190" s="1">
        <f t="shared" si="118"/>
        <v>949458.98542639951</v>
      </c>
      <c r="I190" s="1">
        <f t="shared" si="120"/>
        <v>996931.93469771952</v>
      </c>
      <c r="J190" s="1">
        <f t="shared" si="122"/>
        <v>1046778.5314326056</v>
      </c>
      <c r="K190" s="1">
        <f t="shared" si="124"/>
        <v>1099117.458004236</v>
      </c>
      <c r="L190" s="1">
        <f t="shared" si="126"/>
        <v>1154073.3309044479</v>
      </c>
      <c r="M190" s="1">
        <f t="shared" si="128"/>
        <v>1211776.9974496705</v>
      </c>
      <c r="N190" s="1">
        <f t="shared" si="130"/>
        <v>1272365.8473221541</v>
      </c>
      <c r="O190" s="1">
        <f t="shared" si="132"/>
        <v>1335984.1396882618</v>
      </c>
      <c r="P190" s="1">
        <f t="shared" si="135"/>
        <v>1402783.3466726749</v>
      </c>
      <c r="Q190" s="1">
        <f t="shared" si="137"/>
        <v>1472922.5140063087</v>
      </c>
      <c r="R190" s="1">
        <f t="shared" si="139"/>
        <v>1546568.6397066242</v>
      </c>
      <c r="S190" s="1">
        <f t="shared" si="141"/>
        <v>1623897.0716919554</v>
      </c>
      <c r="T190" s="1">
        <f t="shared" si="144"/>
        <v>1705091.9252765533</v>
      </c>
      <c r="U190" s="1">
        <f t="shared" ref="U190:U205" si="146">$U$100</f>
        <v>1790346.521540381</v>
      </c>
      <c r="V190" s="1">
        <f t="shared" si="64"/>
        <v>1879863.8476174001</v>
      </c>
      <c r="W190" s="1">
        <f t="shared" si="65"/>
        <v>1973857.0399982701</v>
      </c>
      <c r="X190" s="1">
        <f t="shared" si="66"/>
        <v>2072549.8919981837</v>
      </c>
      <c r="Y190" s="1">
        <f t="shared" si="67"/>
        <v>2176177.386598093</v>
      </c>
      <c r="Z190" s="1">
        <f t="shared" si="67"/>
        <v>2176177.386598093</v>
      </c>
      <c r="AA190" s="1">
        <f t="shared" si="68"/>
        <v>2399235.5687243976</v>
      </c>
      <c r="AB190" s="1">
        <f t="shared" si="69"/>
        <v>2519197.3471606174</v>
      </c>
      <c r="AC190" s="1">
        <f t="shared" si="70"/>
        <v>2645157.2145186481</v>
      </c>
      <c r="AD190" s="1">
        <f t="shared" si="71"/>
        <v>2777415.0752445809</v>
      </c>
      <c r="AE190" s="1">
        <f t="shared" si="72"/>
        <v>2916285.8290068102</v>
      </c>
      <c r="AF190" s="1">
        <f t="shared" si="73"/>
        <v>3062100.120457151</v>
      </c>
      <c r="AG190" s="1">
        <f t="shared" si="74"/>
        <v>3215205.1264800085</v>
      </c>
      <c r="AH190" s="1">
        <f t="shared" si="75"/>
        <v>3375965.3828040091</v>
      </c>
      <c r="AI190" s="1">
        <f t="shared" si="76"/>
        <v>3544763.6519442098</v>
      </c>
      <c r="AJ190" s="1">
        <f t="shared" si="77"/>
        <v>3722001.8345414205</v>
      </c>
      <c r="AK190" s="1">
        <f t="shared" si="78"/>
        <v>3908101.9262684914</v>
      </c>
      <c r="AL190" s="1">
        <f t="shared" si="79"/>
        <v>4103507.0225819163</v>
      </c>
      <c r="AM190" s="1">
        <f t="shared" si="80"/>
        <v>4308682.3737110123</v>
      </c>
      <c r="AN190" s="1">
        <f t="shared" si="81"/>
        <v>4524116.4923965633</v>
      </c>
      <c r="AO190" s="1">
        <f t="shared" si="82"/>
        <v>4750322.317016392</v>
      </c>
      <c r="AP190" s="1">
        <f t="shared" si="83"/>
        <v>4987838.4328672122</v>
      </c>
      <c r="AQ190" s="1">
        <f t="shared" si="84"/>
        <v>5237230.3545105727</v>
      </c>
      <c r="AR190" s="1">
        <f t="shared" si="85"/>
        <v>5499091.8722361019</v>
      </c>
      <c r="AS190" s="1">
        <f t="shared" si="86"/>
        <v>5774046.4658479076</v>
      </c>
      <c r="AT190" s="1">
        <f t="shared" si="87"/>
        <v>6062748.7891403036</v>
      </c>
      <c r="AU190" s="1">
        <f t="shared" si="88"/>
        <v>6365886.2285973188</v>
      </c>
      <c r="AV190" s="1">
        <f t="shared" si="89"/>
        <v>6684180.5400271853</v>
      </c>
      <c r="AW190" s="1">
        <f t="shared" si="90"/>
        <v>7018389.5670285448</v>
      </c>
      <c r="AX190" s="1">
        <f t="shared" si="91"/>
        <v>7369309.0453799721</v>
      </c>
      <c r="AY190" s="1">
        <f t="shared" si="92"/>
        <v>7737774.4976489712</v>
      </c>
      <c r="AZ190" s="1">
        <f t="shared" si="93"/>
        <v>8124663.2225314202</v>
      </c>
      <c r="BA190" s="1">
        <f t="shared" si="94"/>
        <v>8530896.3836579919</v>
      </c>
      <c r="BB190" s="1">
        <f t="shared" si="95"/>
        <v>8957441.2028408926</v>
      </c>
      <c r="BC190" s="1">
        <f t="shared" si="96"/>
        <v>9405313.2629829384</v>
      </c>
      <c r="BD190" s="1">
        <f t="shared" si="97"/>
        <v>9875578.9261320867</v>
      </c>
      <c r="BE190" s="1">
        <f t="shared" si="98"/>
        <v>10369357.872438692</v>
      </c>
      <c r="BF190" s="1">
        <f t="shared" si="99"/>
        <v>10887825.766060626</v>
      </c>
      <c r="BG190" s="1">
        <f t="shared" si="100"/>
        <v>11432217.054363659</v>
      </c>
      <c r="BH190" s="1">
        <f t="shared" si="101"/>
        <v>12003827.907081842</v>
      </c>
      <c r="BI190" s="1">
        <f t="shared" si="102"/>
        <v>12604019.302435935</v>
      </c>
      <c r="BJ190" s="1">
        <f t="shared" si="103"/>
        <v>13234220.267557733</v>
      </c>
      <c r="BK190" s="1">
        <f t="shared" si="104"/>
        <v>13895931.280935621</v>
      </c>
      <c r="BL190" s="1">
        <f t="shared" si="105"/>
        <v>14590727.844982402</v>
      </c>
      <c r="BM190" s="1">
        <f t="shared" si="106"/>
        <v>15320264.237231523</v>
      </c>
      <c r="BN190" s="1">
        <f t="shared" si="107"/>
        <v>16086277.4490931</v>
      </c>
      <c r="BO190" s="1">
        <f t="shared" si="109"/>
        <v>16890591.321547754</v>
      </c>
      <c r="BP190" s="1">
        <f t="shared" si="110"/>
        <v>17735120.887625143</v>
      </c>
      <c r="BQ190" s="1">
        <f t="shared" si="111"/>
        <v>18621876.9320064</v>
      </c>
      <c r="BR190" s="1">
        <f t="shared" si="114"/>
        <v>19552970.77860672</v>
      </c>
      <c r="BS190" s="1">
        <f t="shared" si="116"/>
        <v>20530619.317537058</v>
      </c>
      <c r="BT190" s="1">
        <f t="shared" si="119"/>
        <v>21557150.283413913</v>
      </c>
      <c r="BU190" s="1">
        <f t="shared" si="121"/>
        <v>22635007.797584608</v>
      </c>
      <c r="BV190" s="1">
        <f t="shared" si="123"/>
        <v>23766758.187463839</v>
      </c>
      <c r="BW190" s="1">
        <f t="shared" si="125"/>
        <v>24955096.096837033</v>
      </c>
      <c r="BX190" s="1">
        <f t="shared" si="127"/>
        <v>26202850.901678886</v>
      </c>
      <c r="BY190" s="1">
        <f t="shared" si="129"/>
        <v>27512993.44676283</v>
      </c>
      <c r="BZ190" s="1">
        <f t="shared" si="131"/>
        <v>28888643.119100973</v>
      </c>
      <c r="CA190" s="1">
        <f t="shared" si="133"/>
        <v>30333075.275056023</v>
      </c>
      <c r="CB190" s="1">
        <f t="shared" si="136"/>
        <v>31849729.038808826</v>
      </c>
      <c r="CC190" s="1">
        <f t="shared" si="138"/>
        <v>33442215.49074927</v>
      </c>
      <c r="CD190" s="1">
        <f t="shared" si="140"/>
        <v>35114326.265286736</v>
      </c>
      <c r="CE190" s="1">
        <f t="shared" si="142"/>
        <v>36870042.578551076</v>
      </c>
      <c r="CF190" s="1">
        <f t="shared" si="145"/>
        <v>38713544.707478635</v>
      </c>
      <c r="CG190" s="1">
        <f t="shared" ref="CG190:CG205" si="147">$CG$100</f>
        <v>40649221.942852572</v>
      </c>
      <c r="CH190" s="1">
        <f>$CH$100</f>
        <v>42681683.039995201</v>
      </c>
      <c r="CI190" s="1">
        <f>(CJ$79/$C$65)+CI$100</f>
        <v>32130458898.423538</v>
      </c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2:102" x14ac:dyDescent="0.2">
      <c r="B191" s="14">
        <v>85</v>
      </c>
      <c r="C191" s="1">
        <f t="shared" si="108"/>
        <v>-7500000</v>
      </c>
      <c r="D191" s="1">
        <f t="shared" si="112"/>
        <v>781122.25702368817</v>
      </c>
      <c r="E191" s="1">
        <f t="shared" si="113"/>
        <v>820178.36987487262</v>
      </c>
      <c r="F191" s="1">
        <f t="shared" si="143"/>
        <v>861187.28836861625</v>
      </c>
      <c r="G191" s="1">
        <f t="shared" si="134"/>
        <v>904246.65278704709</v>
      </c>
      <c r="H191" s="1">
        <f t="shared" si="118"/>
        <v>949458.98542639951</v>
      </c>
      <c r="I191" s="1">
        <f t="shared" si="120"/>
        <v>996931.93469771952</v>
      </c>
      <c r="J191" s="1">
        <f t="shared" si="122"/>
        <v>1046778.5314326056</v>
      </c>
      <c r="K191" s="1">
        <f t="shared" si="124"/>
        <v>1099117.458004236</v>
      </c>
      <c r="L191" s="1">
        <f t="shared" si="126"/>
        <v>1154073.3309044479</v>
      </c>
      <c r="M191" s="1">
        <f t="shared" si="128"/>
        <v>1211776.9974496705</v>
      </c>
      <c r="N191" s="1">
        <f t="shared" si="130"/>
        <v>1272365.8473221541</v>
      </c>
      <c r="O191" s="1">
        <f t="shared" si="132"/>
        <v>1335984.1396882618</v>
      </c>
      <c r="P191" s="1">
        <f t="shared" si="135"/>
        <v>1402783.3466726749</v>
      </c>
      <c r="Q191" s="1">
        <f t="shared" si="137"/>
        <v>1472922.5140063087</v>
      </c>
      <c r="R191" s="1">
        <f t="shared" si="139"/>
        <v>1546568.6397066242</v>
      </c>
      <c r="S191" s="1">
        <f t="shared" si="141"/>
        <v>1623897.0716919554</v>
      </c>
      <c r="T191" s="1">
        <f t="shared" si="144"/>
        <v>1705091.9252765533</v>
      </c>
      <c r="U191" s="1">
        <f t="shared" si="146"/>
        <v>1790346.521540381</v>
      </c>
      <c r="V191" s="1">
        <f t="shared" ref="V191:V205" si="148">$V$100</f>
        <v>1879863.8476174001</v>
      </c>
      <c r="W191" s="1">
        <f t="shared" si="65"/>
        <v>1973857.0399982701</v>
      </c>
      <c r="X191" s="1">
        <f t="shared" si="66"/>
        <v>2072549.8919981837</v>
      </c>
      <c r="Y191" s="1">
        <f t="shared" si="67"/>
        <v>2176177.386598093</v>
      </c>
      <c r="Z191" s="1">
        <f t="shared" si="67"/>
        <v>2176177.386598093</v>
      </c>
      <c r="AA191" s="1">
        <f t="shared" si="68"/>
        <v>2399235.5687243976</v>
      </c>
      <c r="AB191" s="1">
        <f t="shared" si="69"/>
        <v>2519197.3471606174</v>
      </c>
      <c r="AC191" s="1">
        <f t="shared" si="70"/>
        <v>2645157.2145186481</v>
      </c>
      <c r="AD191" s="1">
        <f t="shared" si="71"/>
        <v>2777415.0752445809</v>
      </c>
      <c r="AE191" s="1">
        <f t="shared" si="72"/>
        <v>2916285.8290068102</v>
      </c>
      <c r="AF191" s="1">
        <f t="shared" si="73"/>
        <v>3062100.120457151</v>
      </c>
      <c r="AG191" s="1">
        <f t="shared" si="74"/>
        <v>3215205.1264800085</v>
      </c>
      <c r="AH191" s="1">
        <f t="shared" si="75"/>
        <v>3375965.3828040091</v>
      </c>
      <c r="AI191" s="1">
        <f t="shared" si="76"/>
        <v>3544763.6519442098</v>
      </c>
      <c r="AJ191" s="1">
        <f t="shared" si="77"/>
        <v>3722001.8345414205</v>
      </c>
      <c r="AK191" s="1">
        <f t="shared" si="78"/>
        <v>3908101.9262684914</v>
      </c>
      <c r="AL191" s="1">
        <f t="shared" si="79"/>
        <v>4103507.0225819163</v>
      </c>
      <c r="AM191" s="1">
        <f t="shared" si="80"/>
        <v>4308682.3737110123</v>
      </c>
      <c r="AN191" s="1">
        <f t="shared" si="81"/>
        <v>4524116.4923965633</v>
      </c>
      <c r="AO191" s="1">
        <f t="shared" si="82"/>
        <v>4750322.317016392</v>
      </c>
      <c r="AP191" s="1">
        <f t="shared" si="83"/>
        <v>4987838.4328672122</v>
      </c>
      <c r="AQ191" s="1">
        <f t="shared" si="84"/>
        <v>5237230.3545105727</v>
      </c>
      <c r="AR191" s="1">
        <f t="shared" si="85"/>
        <v>5499091.8722361019</v>
      </c>
      <c r="AS191" s="1">
        <f t="shared" si="86"/>
        <v>5774046.4658479076</v>
      </c>
      <c r="AT191" s="1">
        <f t="shared" si="87"/>
        <v>6062748.7891403036</v>
      </c>
      <c r="AU191" s="1">
        <f t="shared" si="88"/>
        <v>6365886.2285973188</v>
      </c>
      <c r="AV191" s="1">
        <f t="shared" si="89"/>
        <v>6684180.5400271853</v>
      </c>
      <c r="AW191" s="1">
        <f t="shared" si="90"/>
        <v>7018389.5670285448</v>
      </c>
      <c r="AX191" s="1">
        <f t="shared" si="91"/>
        <v>7369309.0453799721</v>
      </c>
      <c r="AY191" s="1">
        <f t="shared" si="92"/>
        <v>7737774.4976489712</v>
      </c>
      <c r="AZ191" s="1">
        <f t="shared" si="93"/>
        <v>8124663.2225314202</v>
      </c>
      <c r="BA191" s="1">
        <f t="shared" si="94"/>
        <v>8530896.3836579919</v>
      </c>
      <c r="BB191" s="1">
        <f t="shared" si="95"/>
        <v>8957441.2028408926</v>
      </c>
      <c r="BC191" s="1">
        <f t="shared" si="96"/>
        <v>9405313.2629829384</v>
      </c>
      <c r="BD191" s="1">
        <f t="shared" si="97"/>
        <v>9875578.9261320867</v>
      </c>
      <c r="BE191" s="1">
        <f t="shared" si="98"/>
        <v>10369357.872438692</v>
      </c>
      <c r="BF191" s="1">
        <f t="shared" si="99"/>
        <v>10887825.766060626</v>
      </c>
      <c r="BG191" s="1">
        <f t="shared" si="100"/>
        <v>11432217.054363659</v>
      </c>
      <c r="BH191" s="1">
        <f t="shared" si="101"/>
        <v>12003827.907081842</v>
      </c>
      <c r="BI191" s="1">
        <f t="shared" si="102"/>
        <v>12604019.302435935</v>
      </c>
      <c r="BJ191" s="1">
        <f t="shared" si="103"/>
        <v>13234220.267557733</v>
      </c>
      <c r="BK191" s="1">
        <f t="shared" si="104"/>
        <v>13895931.280935621</v>
      </c>
      <c r="BL191" s="1">
        <f t="shared" si="105"/>
        <v>14590727.844982402</v>
      </c>
      <c r="BM191" s="1">
        <f t="shared" si="106"/>
        <v>15320264.237231523</v>
      </c>
      <c r="BN191" s="1">
        <f t="shared" si="107"/>
        <v>16086277.4490931</v>
      </c>
      <c r="BO191" s="1">
        <f t="shared" si="109"/>
        <v>16890591.321547754</v>
      </c>
      <c r="BP191" s="1">
        <f t="shared" si="110"/>
        <v>17735120.887625143</v>
      </c>
      <c r="BQ191" s="1">
        <f t="shared" si="111"/>
        <v>18621876.9320064</v>
      </c>
      <c r="BR191" s="1">
        <f t="shared" si="114"/>
        <v>19552970.77860672</v>
      </c>
      <c r="BS191" s="1">
        <f t="shared" si="116"/>
        <v>20530619.317537058</v>
      </c>
      <c r="BT191" s="1">
        <f t="shared" si="119"/>
        <v>21557150.283413913</v>
      </c>
      <c r="BU191" s="1">
        <f t="shared" si="121"/>
        <v>22635007.797584608</v>
      </c>
      <c r="BV191" s="1">
        <f t="shared" si="123"/>
        <v>23766758.187463839</v>
      </c>
      <c r="BW191" s="1">
        <f t="shared" si="125"/>
        <v>24955096.096837033</v>
      </c>
      <c r="BX191" s="1">
        <f t="shared" si="127"/>
        <v>26202850.901678886</v>
      </c>
      <c r="BY191" s="1">
        <f t="shared" si="129"/>
        <v>27512993.44676283</v>
      </c>
      <c r="BZ191" s="1">
        <f t="shared" si="131"/>
        <v>28888643.119100973</v>
      </c>
      <c r="CA191" s="1">
        <f t="shared" si="133"/>
        <v>30333075.275056023</v>
      </c>
      <c r="CB191" s="1">
        <f t="shared" si="136"/>
        <v>31849729.038808826</v>
      </c>
      <c r="CC191" s="1">
        <f t="shared" si="138"/>
        <v>33442215.49074927</v>
      </c>
      <c r="CD191" s="1">
        <f t="shared" si="140"/>
        <v>35114326.265286736</v>
      </c>
      <c r="CE191" s="1">
        <f t="shared" si="142"/>
        <v>36870042.578551076</v>
      </c>
      <c r="CF191" s="1">
        <f t="shared" si="145"/>
        <v>38713544.707478635</v>
      </c>
      <c r="CG191" s="1">
        <f t="shared" si="147"/>
        <v>40649221.942852572</v>
      </c>
      <c r="CH191" s="1">
        <f t="shared" ref="CH191:CH205" si="149">$CH$100</f>
        <v>42681683.039995201</v>
      </c>
      <c r="CI191" s="1">
        <f>$CI$100</f>
        <v>44815767.191994965</v>
      </c>
      <c r="CJ191" s="1">
        <f>(CK$79/$C$65)+CJ$100</f>
        <v>35095931146.05764</v>
      </c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2:102" x14ac:dyDescent="0.2">
      <c r="B192" s="14">
        <v>86</v>
      </c>
      <c r="C192" s="1">
        <f t="shared" si="108"/>
        <v>-7500000</v>
      </c>
      <c r="D192" s="1">
        <f t="shared" si="112"/>
        <v>781122.25702368817</v>
      </c>
      <c r="E192" s="1">
        <f t="shared" si="113"/>
        <v>820178.36987487262</v>
      </c>
      <c r="F192" s="1">
        <f t="shared" si="143"/>
        <v>861187.28836861625</v>
      </c>
      <c r="G192" s="1">
        <f t="shared" si="134"/>
        <v>904246.65278704709</v>
      </c>
      <c r="H192" s="1">
        <f t="shared" si="118"/>
        <v>949458.98542639951</v>
      </c>
      <c r="I192" s="1">
        <f t="shared" si="120"/>
        <v>996931.93469771952</v>
      </c>
      <c r="J192" s="1">
        <f t="shared" si="122"/>
        <v>1046778.5314326056</v>
      </c>
      <c r="K192" s="1">
        <f t="shared" si="124"/>
        <v>1099117.458004236</v>
      </c>
      <c r="L192" s="1">
        <f t="shared" si="126"/>
        <v>1154073.3309044479</v>
      </c>
      <c r="M192" s="1">
        <f t="shared" si="128"/>
        <v>1211776.9974496705</v>
      </c>
      <c r="N192" s="1">
        <f t="shared" si="130"/>
        <v>1272365.8473221541</v>
      </c>
      <c r="O192" s="1">
        <f t="shared" si="132"/>
        <v>1335984.1396882618</v>
      </c>
      <c r="P192" s="1">
        <f t="shared" si="135"/>
        <v>1402783.3466726749</v>
      </c>
      <c r="Q192" s="1">
        <f t="shared" si="137"/>
        <v>1472922.5140063087</v>
      </c>
      <c r="R192" s="1">
        <f t="shared" si="139"/>
        <v>1546568.6397066242</v>
      </c>
      <c r="S192" s="1">
        <f t="shared" si="141"/>
        <v>1623897.0716919554</v>
      </c>
      <c r="T192" s="1">
        <f t="shared" si="144"/>
        <v>1705091.9252765533</v>
      </c>
      <c r="U192" s="1">
        <f t="shared" si="146"/>
        <v>1790346.521540381</v>
      </c>
      <c r="V192" s="1">
        <f t="shared" si="148"/>
        <v>1879863.8476174001</v>
      </c>
      <c r="W192" s="1">
        <f t="shared" ref="W192:W205" si="150">$W$100</f>
        <v>1973857.0399982701</v>
      </c>
      <c r="X192" s="1">
        <f t="shared" si="66"/>
        <v>2072549.8919981837</v>
      </c>
      <c r="Y192" s="1">
        <f t="shared" si="67"/>
        <v>2176177.386598093</v>
      </c>
      <c r="Z192" s="1">
        <f t="shared" si="67"/>
        <v>2176177.386598093</v>
      </c>
      <c r="AA192" s="1">
        <f t="shared" si="68"/>
        <v>2399235.5687243976</v>
      </c>
      <c r="AB192" s="1">
        <f t="shared" si="69"/>
        <v>2519197.3471606174</v>
      </c>
      <c r="AC192" s="1">
        <f t="shared" si="70"/>
        <v>2645157.2145186481</v>
      </c>
      <c r="AD192" s="1">
        <f t="shared" si="71"/>
        <v>2777415.0752445809</v>
      </c>
      <c r="AE192" s="1">
        <f t="shared" si="72"/>
        <v>2916285.8290068102</v>
      </c>
      <c r="AF192" s="1">
        <f t="shared" si="73"/>
        <v>3062100.120457151</v>
      </c>
      <c r="AG192" s="1">
        <f t="shared" si="74"/>
        <v>3215205.1264800085</v>
      </c>
      <c r="AH192" s="1">
        <f t="shared" si="75"/>
        <v>3375965.3828040091</v>
      </c>
      <c r="AI192" s="1">
        <f t="shared" si="76"/>
        <v>3544763.6519442098</v>
      </c>
      <c r="AJ192" s="1">
        <f t="shared" si="77"/>
        <v>3722001.8345414205</v>
      </c>
      <c r="AK192" s="1">
        <f t="shared" si="78"/>
        <v>3908101.9262684914</v>
      </c>
      <c r="AL192" s="1">
        <f t="shared" si="79"/>
        <v>4103507.0225819163</v>
      </c>
      <c r="AM192" s="1">
        <f t="shared" si="80"/>
        <v>4308682.3737110123</v>
      </c>
      <c r="AN192" s="1">
        <f t="shared" si="81"/>
        <v>4524116.4923965633</v>
      </c>
      <c r="AO192" s="1">
        <f t="shared" si="82"/>
        <v>4750322.317016392</v>
      </c>
      <c r="AP192" s="1">
        <f t="shared" si="83"/>
        <v>4987838.4328672122</v>
      </c>
      <c r="AQ192" s="1">
        <f t="shared" si="84"/>
        <v>5237230.3545105727</v>
      </c>
      <c r="AR192" s="1">
        <f t="shared" si="85"/>
        <v>5499091.8722361019</v>
      </c>
      <c r="AS192" s="1">
        <f t="shared" si="86"/>
        <v>5774046.4658479076</v>
      </c>
      <c r="AT192" s="1">
        <f t="shared" si="87"/>
        <v>6062748.7891403036</v>
      </c>
      <c r="AU192" s="1">
        <f t="shared" si="88"/>
        <v>6365886.2285973188</v>
      </c>
      <c r="AV192" s="1">
        <f t="shared" si="89"/>
        <v>6684180.5400271853</v>
      </c>
      <c r="AW192" s="1">
        <f t="shared" si="90"/>
        <v>7018389.5670285448</v>
      </c>
      <c r="AX192" s="1">
        <f t="shared" si="91"/>
        <v>7369309.0453799721</v>
      </c>
      <c r="AY192" s="1">
        <f t="shared" si="92"/>
        <v>7737774.4976489712</v>
      </c>
      <c r="AZ192" s="1">
        <f t="shared" si="93"/>
        <v>8124663.2225314202</v>
      </c>
      <c r="BA192" s="1">
        <f t="shared" si="94"/>
        <v>8530896.3836579919</v>
      </c>
      <c r="BB192" s="1">
        <f t="shared" si="95"/>
        <v>8957441.2028408926</v>
      </c>
      <c r="BC192" s="1">
        <f t="shared" si="96"/>
        <v>9405313.2629829384</v>
      </c>
      <c r="BD192" s="1">
        <f t="shared" si="97"/>
        <v>9875578.9261320867</v>
      </c>
      <c r="BE192" s="1">
        <f t="shared" si="98"/>
        <v>10369357.872438692</v>
      </c>
      <c r="BF192" s="1">
        <f t="shared" si="99"/>
        <v>10887825.766060626</v>
      </c>
      <c r="BG192" s="1">
        <f t="shared" si="100"/>
        <v>11432217.054363659</v>
      </c>
      <c r="BH192" s="1">
        <f t="shared" si="101"/>
        <v>12003827.907081842</v>
      </c>
      <c r="BI192" s="1">
        <f t="shared" si="102"/>
        <v>12604019.302435935</v>
      </c>
      <c r="BJ192" s="1">
        <f t="shared" si="103"/>
        <v>13234220.267557733</v>
      </c>
      <c r="BK192" s="1">
        <f t="shared" si="104"/>
        <v>13895931.280935621</v>
      </c>
      <c r="BL192" s="1">
        <f t="shared" si="105"/>
        <v>14590727.844982402</v>
      </c>
      <c r="BM192" s="1">
        <f t="shared" si="106"/>
        <v>15320264.237231523</v>
      </c>
      <c r="BN192" s="1">
        <f t="shared" si="107"/>
        <v>16086277.4490931</v>
      </c>
      <c r="BO192" s="1">
        <f t="shared" si="109"/>
        <v>16890591.321547754</v>
      </c>
      <c r="BP192" s="1">
        <f t="shared" si="110"/>
        <v>17735120.887625143</v>
      </c>
      <c r="BQ192" s="1">
        <f t="shared" si="111"/>
        <v>18621876.9320064</v>
      </c>
      <c r="BR192" s="1">
        <f t="shared" si="114"/>
        <v>19552970.77860672</v>
      </c>
      <c r="BS192" s="1">
        <f t="shared" si="116"/>
        <v>20530619.317537058</v>
      </c>
      <c r="BT192" s="1">
        <f t="shared" si="119"/>
        <v>21557150.283413913</v>
      </c>
      <c r="BU192" s="1">
        <f t="shared" si="121"/>
        <v>22635007.797584608</v>
      </c>
      <c r="BV192" s="1">
        <f t="shared" si="123"/>
        <v>23766758.187463839</v>
      </c>
      <c r="BW192" s="1">
        <f t="shared" si="125"/>
        <v>24955096.096837033</v>
      </c>
      <c r="BX192" s="1">
        <f t="shared" si="127"/>
        <v>26202850.901678886</v>
      </c>
      <c r="BY192" s="1">
        <f t="shared" si="129"/>
        <v>27512993.44676283</v>
      </c>
      <c r="BZ192" s="1">
        <f t="shared" si="131"/>
        <v>28888643.119100973</v>
      </c>
      <c r="CA192" s="1">
        <f t="shared" si="133"/>
        <v>30333075.275056023</v>
      </c>
      <c r="CB192" s="1">
        <f t="shared" si="136"/>
        <v>31849729.038808826</v>
      </c>
      <c r="CC192" s="1">
        <f t="shared" si="138"/>
        <v>33442215.49074927</v>
      </c>
      <c r="CD192" s="1">
        <f t="shared" si="140"/>
        <v>35114326.265286736</v>
      </c>
      <c r="CE192" s="1">
        <f t="shared" si="142"/>
        <v>36870042.578551076</v>
      </c>
      <c r="CF192" s="1">
        <f t="shared" si="145"/>
        <v>38713544.707478635</v>
      </c>
      <c r="CG192" s="1">
        <f t="shared" si="147"/>
        <v>40649221.942852572</v>
      </c>
      <c r="CH192" s="1">
        <f t="shared" si="149"/>
        <v>42681683.039995201</v>
      </c>
      <c r="CI192" s="1">
        <f t="shared" ref="CI192:CI205" si="151">$CI$100</f>
        <v>44815767.191994965</v>
      </c>
      <c r="CJ192" s="1">
        <f>$CJ$100</f>
        <v>47056555.551594712</v>
      </c>
      <c r="CK192" s="1">
        <f>(CL$79/$C$65)+CK$100</f>
        <v>37917016756.074463</v>
      </c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</row>
    <row r="193" spans="2:102" x14ac:dyDescent="0.2">
      <c r="B193" s="14">
        <v>87</v>
      </c>
      <c r="C193" s="1">
        <f t="shared" si="108"/>
        <v>-7500000</v>
      </c>
      <c r="D193" s="1">
        <f t="shared" si="112"/>
        <v>781122.25702368817</v>
      </c>
      <c r="E193" s="1">
        <f t="shared" si="113"/>
        <v>820178.36987487262</v>
      </c>
      <c r="F193" s="1">
        <f t="shared" si="143"/>
        <v>861187.28836861625</v>
      </c>
      <c r="G193" s="1">
        <f t="shared" si="134"/>
        <v>904246.65278704709</v>
      </c>
      <c r="H193" s="1">
        <f t="shared" si="118"/>
        <v>949458.98542639951</v>
      </c>
      <c r="I193" s="1">
        <f t="shared" si="120"/>
        <v>996931.93469771952</v>
      </c>
      <c r="J193" s="1">
        <f t="shared" si="122"/>
        <v>1046778.5314326056</v>
      </c>
      <c r="K193" s="1">
        <f t="shared" si="124"/>
        <v>1099117.458004236</v>
      </c>
      <c r="L193" s="1">
        <f t="shared" si="126"/>
        <v>1154073.3309044479</v>
      </c>
      <c r="M193" s="1">
        <f t="shared" si="128"/>
        <v>1211776.9974496705</v>
      </c>
      <c r="N193" s="1">
        <f t="shared" si="130"/>
        <v>1272365.8473221541</v>
      </c>
      <c r="O193" s="1">
        <f t="shared" si="132"/>
        <v>1335984.1396882618</v>
      </c>
      <c r="P193" s="1">
        <f t="shared" si="135"/>
        <v>1402783.3466726749</v>
      </c>
      <c r="Q193" s="1">
        <f t="shared" si="137"/>
        <v>1472922.5140063087</v>
      </c>
      <c r="R193" s="1">
        <f t="shared" si="139"/>
        <v>1546568.6397066242</v>
      </c>
      <c r="S193" s="1">
        <f t="shared" si="141"/>
        <v>1623897.0716919554</v>
      </c>
      <c r="T193" s="1">
        <f t="shared" si="144"/>
        <v>1705091.9252765533</v>
      </c>
      <c r="U193" s="1">
        <f t="shared" si="146"/>
        <v>1790346.521540381</v>
      </c>
      <c r="V193" s="1">
        <f t="shared" si="148"/>
        <v>1879863.8476174001</v>
      </c>
      <c r="W193" s="1">
        <f t="shared" si="150"/>
        <v>1973857.0399982701</v>
      </c>
      <c r="X193" s="1">
        <f t="shared" ref="X193:X194" si="152">$X$100</f>
        <v>2072549.8919981837</v>
      </c>
      <c r="Y193" s="1">
        <f t="shared" si="67"/>
        <v>2176177.386598093</v>
      </c>
      <c r="Z193" s="1">
        <f t="shared" si="67"/>
        <v>2176177.386598093</v>
      </c>
      <c r="AA193" s="1">
        <f t="shared" si="68"/>
        <v>2399235.5687243976</v>
      </c>
      <c r="AB193" s="1">
        <f t="shared" si="69"/>
        <v>2519197.3471606174</v>
      </c>
      <c r="AC193" s="1">
        <f t="shared" si="70"/>
        <v>2645157.2145186481</v>
      </c>
      <c r="AD193" s="1">
        <f t="shared" si="71"/>
        <v>2777415.0752445809</v>
      </c>
      <c r="AE193" s="1">
        <f t="shared" si="72"/>
        <v>2916285.8290068102</v>
      </c>
      <c r="AF193" s="1">
        <f t="shared" si="73"/>
        <v>3062100.120457151</v>
      </c>
      <c r="AG193" s="1">
        <f t="shared" si="74"/>
        <v>3215205.1264800085</v>
      </c>
      <c r="AH193" s="1">
        <f t="shared" si="75"/>
        <v>3375965.3828040091</v>
      </c>
      <c r="AI193" s="1">
        <f t="shared" si="76"/>
        <v>3544763.6519442098</v>
      </c>
      <c r="AJ193" s="1">
        <f t="shared" si="77"/>
        <v>3722001.8345414205</v>
      </c>
      <c r="AK193" s="1">
        <f t="shared" si="78"/>
        <v>3908101.9262684914</v>
      </c>
      <c r="AL193" s="1">
        <f t="shared" si="79"/>
        <v>4103507.0225819163</v>
      </c>
      <c r="AM193" s="1">
        <f t="shared" si="80"/>
        <v>4308682.3737110123</v>
      </c>
      <c r="AN193" s="1">
        <f t="shared" si="81"/>
        <v>4524116.4923965633</v>
      </c>
      <c r="AO193" s="1">
        <f t="shared" si="82"/>
        <v>4750322.317016392</v>
      </c>
      <c r="AP193" s="1">
        <f t="shared" si="83"/>
        <v>4987838.4328672122</v>
      </c>
      <c r="AQ193" s="1">
        <f t="shared" si="84"/>
        <v>5237230.3545105727</v>
      </c>
      <c r="AR193" s="1">
        <f t="shared" si="85"/>
        <v>5499091.8722361019</v>
      </c>
      <c r="AS193" s="1">
        <f t="shared" si="86"/>
        <v>5774046.4658479076</v>
      </c>
      <c r="AT193" s="1">
        <f t="shared" si="87"/>
        <v>6062748.7891403036</v>
      </c>
      <c r="AU193" s="1">
        <f t="shared" si="88"/>
        <v>6365886.2285973188</v>
      </c>
      <c r="AV193" s="1">
        <f t="shared" si="89"/>
        <v>6684180.5400271853</v>
      </c>
      <c r="AW193" s="1">
        <f t="shared" si="90"/>
        <v>7018389.5670285448</v>
      </c>
      <c r="AX193" s="1">
        <f t="shared" si="91"/>
        <v>7369309.0453799721</v>
      </c>
      <c r="AY193" s="1">
        <f t="shared" si="92"/>
        <v>7737774.4976489712</v>
      </c>
      <c r="AZ193" s="1">
        <f t="shared" si="93"/>
        <v>8124663.2225314202</v>
      </c>
      <c r="BA193" s="1">
        <f t="shared" si="94"/>
        <v>8530896.3836579919</v>
      </c>
      <c r="BB193" s="1">
        <f t="shared" si="95"/>
        <v>8957441.2028408926</v>
      </c>
      <c r="BC193" s="1">
        <f t="shared" si="96"/>
        <v>9405313.2629829384</v>
      </c>
      <c r="BD193" s="1">
        <f t="shared" si="97"/>
        <v>9875578.9261320867</v>
      </c>
      <c r="BE193" s="1">
        <f t="shared" si="98"/>
        <v>10369357.872438692</v>
      </c>
      <c r="BF193" s="1">
        <f t="shared" si="99"/>
        <v>10887825.766060626</v>
      </c>
      <c r="BG193" s="1">
        <f t="shared" si="100"/>
        <v>11432217.054363659</v>
      </c>
      <c r="BH193" s="1">
        <f t="shared" si="101"/>
        <v>12003827.907081842</v>
      </c>
      <c r="BI193" s="1">
        <f t="shared" si="102"/>
        <v>12604019.302435935</v>
      </c>
      <c r="BJ193" s="1">
        <f t="shared" si="103"/>
        <v>13234220.267557733</v>
      </c>
      <c r="BK193" s="1">
        <f t="shared" si="104"/>
        <v>13895931.280935621</v>
      </c>
      <c r="BL193" s="1">
        <f t="shared" si="105"/>
        <v>14590727.844982402</v>
      </c>
      <c r="BM193" s="1">
        <f t="shared" si="106"/>
        <v>15320264.237231523</v>
      </c>
      <c r="BN193" s="1">
        <f t="shared" si="107"/>
        <v>16086277.4490931</v>
      </c>
      <c r="BO193" s="1">
        <f t="shared" si="109"/>
        <v>16890591.321547754</v>
      </c>
      <c r="BP193" s="1">
        <f t="shared" si="110"/>
        <v>17735120.887625143</v>
      </c>
      <c r="BQ193" s="1">
        <f t="shared" si="111"/>
        <v>18621876.9320064</v>
      </c>
      <c r="BR193" s="1">
        <f t="shared" si="114"/>
        <v>19552970.77860672</v>
      </c>
      <c r="BS193" s="1">
        <f t="shared" si="116"/>
        <v>20530619.317537058</v>
      </c>
      <c r="BT193" s="1">
        <f t="shared" si="119"/>
        <v>21557150.283413913</v>
      </c>
      <c r="BU193" s="1">
        <f t="shared" si="121"/>
        <v>22635007.797584608</v>
      </c>
      <c r="BV193" s="1">
        <f t="shared" si="123"/>
        <v>23766758.187463839</v>
      </c>
      <c r="BW193" s="1">
        <f t="shared" si="125"/>
        <v>24955096.096837033</v>
      </c>
      <c r="BX193" s="1">
        <f t="shared" si="127"/>
        <v>26202850.901678886</v>
      </c>
      <c r="BY193" s="1">
        <f t="shared" si="129"/>
        <v>27512993.44676283</v>
      </c>
      <c r="BZ193" s="1">
        <f t="shared" si="131"/>
        <v>28888643.119100973</v>
      </c>
      <c r="CA193" s="1">
        <f t="shared" si="133"/>
        <v>30333075.275056023</v>
      </c>
      <c r="CB193" s="1">
        <f t="shared" si="136"/>
        <v>31849729.038808826</v>
      </c>
      <c r="CC193" s="1">
        <f t="shared" si="138"/>
        <v>33442215.49074927</v>
      </c>
      <c r="CD193" s="1">
        <f t="shared" si="140"/>
        <v>35114326.265286736</v>
      </c>
      <c r="CE193" s="1">
        <f t="shared" si="142"/>
        <v>36870042.578551076</v>
      </c>
      <c r="CF193" s="1">
        <f t="shared" si="145"/>
        <v>38713544.707478635</v>
      </c>
      <c r="CG193" s="1">
        <f t="shared" si="147"/>
        <v>40649221.942852572</v>
      </c>
      <c r="CH193" s="1">
        <f t="shared" si="149"/>
        <v>42681683.039995201</v>
      </c>
      <c r="CI193" s="1">
        <f t="shared" si="151"/>
        <v>44815767.191994965</v>
      </c>
      <c r="CJ193" s="1">
        <f t="shared" ref="CJ193:CJ205" si="153">$CJ$100</f>
        <v>47056555.551594712</v>
      </c>
      <c r="CK193" s="1">
        <f>$CK$100</f>
        <v>49409383.329174452</v>
      </c>
      <c r="CL193" s="1">
        <f>(CM$79/$C$65)+CL$100</f>
        <v>40964459770.809235</v>
      </c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</row>
    <row r="194" spans="2:102" x14ac:dyDescent="0.2">
      <c r="B194" s="14">
        <v>88</v>
      </c>
      <c r="C194" s="1">
        <f t="shared" si="108"/>
        <v>-7500000</v>
      </c>
      <c r="D194" s="1">
        <f t="shared" si="112"/>
        <v>781122.25702368817</v>
      </c>
      <c r="E194" s="1">
        <f t="shared" si="113"/>
        <v>820178.36987487262</v>
      </c>
      <c r="F194" s="1">
        <f t="shared" si="143"/>
        <v>861187.28836861625</v>
      </c>
      <c r="G194" s="1">
        <f t="shared" si="134"/>
        <v>904246.65278704709</v>
      </c>
      <c r="H194" s="1">
        <f t="shared" si="118"/>
        <v>949458.98542639951</v>
      </c>
      <c r="I194" s="1">
        <f t="shared" si="120"/>
        <v>996931.93469771952</v>
      </c>
      <c r="J194" s="1">
        <f t="shared" si="122"/>
        <v>1046778.5314326056</v>
      </c>
      <c r="K194" s="1">
        <f t="shared" si="124"/>
        <v>1099117.458004236</v>
      </c>
      <c r="L194" s="1">
        <f t="shared" si="126"/>
        <v>1154073.3309044479</v>
      </c>
      <c r="M194" s="1">
        <f t="shared" si="128"/>
        <v>1211776.9974496705</v>
      </c>
      <c r="N194" s="1">
        <f t="shared" si="130"/>
        <v>1272365.8473221541</v>
      </c>
      <c r="O194" s="1">
        <f t="shared" si="132"/>
        <v>1335984.1396882618</v>
      </c>
      <c r="P194" s="1">
        <f t="shared" si="135"/>
        <v>1402783.3466726749</v>
      </c>
      <c r="Q194" s="1">
        <f t="shared" si="137"/>
        <v>1472922.5140063087</v>
      </c>
      <c r="R194" s="1">
        <f t="shared" si="139"/>
        <v>1546568.6397066242</v>
      </c>
      <c r="S194" s="1">
        <f t="shared" si="141"/>
        <v>1623897.0716919554</v>
      </c>
      <c r="T194" s="1">
        <f t="shared" si="144"/>
        <v>1705091.9252765533</v>
      </c>
      <c r="U194" s="1">
        <f t="shared" si="146"/>
        <v>1790346.521540381</v>
      </c>
      <c r="V194" s="1">
        <f t="shared" si="148"/>
        <v>1879863.8476174001</v>
      </c>
      <c r="W194" s="1">
        <f t="shared" si="150"/>
        <v>1973857.0399982701</v>
      </c>
      <c r="X194" s="1">
        <f t="shared" si="152"/>
        <v>2072549.8919981837</v>
      </c>
      <c r="Y194" s="1">
        <f t="shared" ref="Y194:Z205" si="154">$Y$100</f>
        <v>2176177.386598093</v>
      </c>
      <c r="Z194" s="1">
        <f t="shared" si="154"/>
        <v>2176177.386598093</v>
      </c>
      <c r="AA194" s="1">
        <f t="shared" si="68"/>
        <v>2399235.5687243976</v>
      </c>
      <c r="AB194" s="1">
        <f t="shared" si="69"/>
        <v>2519197.3471606174</v>
      </c>
      <c r="AC194" s="1">
        <f t="shared" si="70"/>
        <v>2645157.2145186481</v>
      </c>
      <c r="AD194" s="1">
        <f t="shared" si="71"/>
        <v>2777415.0752445809</v>
      </c>
      <c r="AE194" s="1">
        <f t="shared" si="72"/>
        <v>2916285.8290068102</v>
      </c>
      <c r="AF194" s="1">
        <f t="shared" si="73"/>
        <v>3062100.120457151</v>
      </c>
      <c r="AG194" s="1">
        <f t="shared" si="74"/>
        <v>3215205.1264800085</v>
      </c>
      <c r="AH194" s="1">
        <f t="shared" si="75"/>
        <v>3375965.3828040091</v>
      </c>
      <c r="AI194" s="1">
        <f t="shared" si="76"/>
        <v>3544763.6519442098</v>
      </c>
      <c r="AJ194" s="1">
        <f t="shared" si="77"/>
        <v>3722001.8345414205</v>
      </c>
      <c r="AK194" s="1">
        <f t="shared" si="78"/>
        <v>3908101.9262684914</v>
      </c>
      <c r="AL194" s="1">
        <f t="shared" si="79"/>
        <v>4103507.0225819163</v>
      </c>
      <c r="AM194" s="1">
        <f t="shared" si="80"/>
        <v>4308682.3737110123</v>
      </c>
      <c r="AN194" s="1">
        <f t="shared" si="81"/>
        <v>4524116.4923965633</v>
      </c>
      <c r="AO194" s="1">
        <f t="shared" si="82"/>
        <v>4750322.317016392</v>
      </c>
      <c r="AP194" s="1">
        <f t="shared" si="83"/>
        <v>4987838.4328672122</v>
      </c>
      <c r="AQ194" s="1">
        <f t="shared" si="84"/>
        <v>5237230.3545105727</v>
      </c>
      <c r="AR194" s="1">
        <f t="shared" si="85"/>
        <v>5499091.8722361019</v>
      </c>
      <c r="AS194" s="1">
        <f t="shared" si="86"/>
        <v>5774046.4658479076</v>
      </c>
      <c r="AT194" s="1">
        <f t="shared" si="87"/>
        <v>6062748.7891403036</v>
      </c>
      <c r="AU194" s="1">
        <f t="shared" si="88"/>
        <v>6365886.2285973188</v>
      </c>
      <c r="AV194" s="1">
        <f t="shared" si="89"/>
        <v>6684180.5400271853</v>
      </c>
      <c r="AW194" s="1">
        <f t="shared" si="90"/>
        <v>7018389.5670285448</v>
      </c>
      <c r="AX194" s="1">
        <f t="shared" si="91"/>
        <v>7369309.0453799721</v>
      </c>
      <c r="AY194" s="1">
        <f t="shared" si="92"/>
        <v>7737774.4976489712</v>
      </c>
      <c r="AZ194" s="1">
        <f t="shared" si="93"/>
        <v>8124663.2225314202</v>
      </c>
      <c r="BA194" s="1">
        <f t="shared" si="94"/>
        <v>8530896.3836579919</v>
      </c>
      <c r="BB194" s="1">
        <f t="shared" si="95"/>
        <v>8957441.2028408926</v>
      </c>
      <c r="BC194" s="1">
        <f t="shared" si="96"/>
        <v>9405313.2629829384</v>
      </c>
      <c r="BD194" s="1">
        <f t="shared" si="97"/>
        <v>9875578.9261320867</v>
      </c>
      <c r="BE194" s="1">
        <f t="shared" si="98"/>
        <v>10369357.872438692</v>
      </c>
      <c r="BF194" s="1">
        <f t="shared" si="99"/>
        <v>10887825.766060626</v>
      </c>
      <c r="BG194" s="1">
        <f t="shared" si="100"/>
        <v>11432217.054363659</v>
      </c>
      <c r="BH194" s="1">
        <f t="shared" si="101"/>
        <v>12003827.907081842</v>
      </c>
      <c r="BI194" s="1">
        <f t="shared" si="102"/>
        <v>12604019.302435935</v>
      </c>
      <c r="BJ194" s="1">
        <f t="shared" si="103"/>
        <v>13234220.267557733</v>
      </c>
      <c r="BK194" s="1">
        <f t="shared" si="104"/>
        <v>13895931.280935621</v>
      </c>
      <c r="BL194" s="1">
        <f t="shared" si="105"/>
        <v>14590727.844982402</v>
      </c>
      <c r="BM194" s="1">
        <f t="shared" si="106"/>
        <v>15320264.237231523</v>
      </c>
      <c r="BN194" s="1">
        <f t="shared" si="107"/>
        <v>16086277.4490931</v>
      </c>
      <c r="BO194" s="1">
        <f t="shared" si="109"/>
        <v>16890591.321547754</v>
      </c>
      <c r="BP194" s="1">
        <f t="shared" si="110"/>
        <v>17735120.887625143</v>
      </c>
      <c r="BQ194" s="1">
        <f t="shared" si="111"/>
        <v>18621876.9320064</v>
      </c>
      <c r="BR194" s="1">
        <f t="shared" si="114"/>
        <v>19552970.77860672</v>
      </c>
      <c r="BS194" s="1">
        <f t="shared" si="116"/>
        <v>20530619.317537058</v>
      </c>
      <c r="BT194" s="1">
        <f t="shared" si="119"/>
        <v>21557150.283413913</v>
      </c>
      <c r="BU194" s="1">
        <f t="shared" si="121"/>
        <v>22635007.797584608</v>
      </c>
      <c r="BV194" s="1">
        <f t="shared" si="123"/>
        <v>23766758.187463839</v>
      </c>
      <c r="BW194" s="1">
        <f t="shared" si="125"/>
        <v>24955096.096837033</v>
      </c>
      <c r="BX194" s="1">
        <f t="shared" si="127"/>
        <v>26202850.901678886</v>
      </c>
      <c r="BY194" s="1">
        <f t="shared" si="129"/>
        <v>27512993.44676283</v>
      </c>
      <c r="BZ194" s="1">
        <f t="shared" si="131"/>
        <v>28888643.119100973</v>
      </c>
      <c r="CA194" s="1">
        <f t="shared" si="133"/>
        <v>30333075.275056023</v>
      </c>
      <c r="CB194" s="1">
        <f t="shared" si="136"/>
        <v>31849729.038808826</v>
      </c>
      <c r="CC194" s="1">
        <f t="shared" si="138"/>
        <v>33442215.49074927</v>
      </c>
      <c r="CD194" s="1">
        <f t="shared" si="140"/>
        <v>35114326.265286736</v>
      </c>
      <c r="CE194" s="1">
        <f t="shared" si="142"/>
        <v>36870042.578551076</v>
      </c>
      <c r="CF194" s="1">
        <f t="shared" si="145"/>
        <v>38713544.707478635</v>
      </c>
      <c r="CG194" s="1">
        <f t="shared" si="147"/>
        <v>40649221.942852572</v>
      </c>
      <c r="CH194" s="1">
        <f t="shared" si="149"/>
        <v>42681683.039995201</v>
      </c>
      <c r="CI194" s="1">
        <f t="shared" si="151"/>
        <v>44815767.191994965</v>
      </c>
      <c r="CJ194" s="1">
        <f t="shared" si="153"/>
        <v>47056555.551594712</v>
      </c>
      <c r="CK194" s="1">
        <f t="shared" ref="CK194:CK205" si="155">$CK$100</f>
        <v>49409383.329174452</v>
      </c>
      <c r="CL194" s="1">
        <f>$CL$100</f>
        <v>51879852.495633177</v>
      </c>
      <c r="CM194" s="1">
        <f>(CN$79/$C$65)+CM$100</f>
        <v>44256402310.435234</v>
      </c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</row>
    <row r="195" spans="2:102" x14ac:dyDescent="0.2">
      <c r="B195" s="14">
        <v>89</v>
      </c>
      <c r="C195" s="1">
        <f t="shared" si="108"/>
        <v>-7500000</v>
      </c>
      <c r="D195" s="1">
        <f t="shared" si="112"/>
        <v>781122.25702368817</v>
      </c>
      <c r="E195" s="1">
        <f t="shared" si="113"/>
        <v>820178.36987487262</v>
      </c>
      <c r="F195" s="1">
        <f t="shared" si="143"/>
        <v>861187.28836861625</v>
      </c>
      <c r="G195" s="1">
        <f t="shared" si="134"/>
        <v>904246.65278704709</v>
      </c>
      <c r="H195" s="1">
        <f t="shared" si="118"/>
        <v>949458.98542639951</v>
      </c>
      <c r="I195" s="1">
        <f t="shared" si="120"/>
        <v>996931.93469771952</v>
      </c>
      <c r="J195" s="1">
        <f t="shared" si="122"/>
        <v>1046778.5314326056</v>
      </c>
      <c r="K195" s="1">
        <f t="shared" si="124"/>
        <v>1099117.458004236</v>
      </c>
      <c r="L195" s="1">
        <f t="shared" si="126"/>
        <v>1154073.3309044479</v>
      </c>
      <c r="M195" s="1">
        <f t="shared" si="128"/>
        <v>1211776.9974496705</v>
      </c>
      <c r="N195" s="1">
        <f t="shared" si="130"/>
        <v>1272365.8473221541</v>
      </c>
      <c r="O195" s="1">
        <f t="shared" si="132"/>
        <v>1335984.1396882618</v>
      </c>
      <c r="P195" s="1">
        <f t="shared" si="135"/>
        <v>1402783.3466726749</v>
      </c>
      <c r="Q195" s="1">
        <f t="shared" si="137"/>
        <v>1472922.5140063087</v>
      </c>
      <c r="R195" s="1">
        <f t="shared" si="139"/>
        <v>1546568.6397066242</v>
      </c>
      <c r="S195" s="1">
        <f t="shared" si="141"/>
        <v>1623897.0716919554</v>
      </c>
      <c r="T195" s="1">
        <f t="shared" si="144"/>
        <v>1705091.9252765533</v>
      </c>
      <c r="U195" s="1">
        <f t="shared" si="146"/>
        <v>1790346.521540381</v>
      </c>
      <c r="V195" s="1">
        <f t="shared" si="148"/>
        <v>1879863.8476174001</v>
      </c>
      <c r="W195" s="1">
        <f t="shared" si="150"/>
        <v>1973857.0399982701</v>
      </c>
      <c r="X195" s="1">
        <f>$X$100</f>
        <v>2072549.8919981837</v>
      </c>
      <c r="Y195" s="1">
        <f t="shared" si="154"/>
        <v>2176177.386598093</v>
      </c>
      <c r="Z195" s="1">
        <f t="shared" si="154"/>
        <v>2176177.386598093</v>
      </c>
      <c r="AA195" s="1">
        <f t="shared" si="68"/>
        <v>2399235.5687243976</v>
      </c>
      <c r="AB195" s="1">
        <f t="shared" si="69"/>
        <v>2519197.3471606174</v>
      </c>
      <c r="AC195" s="1">
        <f t="shared" si="70"/>
        <v>2645157.2145186481</v>
      </c>
      <c r="AD195" s="1">
        <f t="shared" si="71"/>
        <v>2777415.0752445809</v>
      </c>
      <c r="AE195" s="1">
        <f t="shared" si="72"/>
        <v>2916285.8290068102</v>
      </c>
      <c r="AF195" s="1">
        <f t="shared" si="73"/>
        <v>3062100.120457151</v>
      </c>
      <c r="AG195" s="1">
        <f t="shared" si="74"/>
        <v>3215205.1264800085</v>
      </c>
      <c r="AH195" s="1">
        <f t="shared" si="75"/>
        <v>3375965.3828040091</v>
      </c>
      <c r="AI195" s="1">
        <f t="shared" si="76"/>
        <v>3544763.6519442098</v>
      </c>
      <c r="AJ195" s="1">
        <f t="shared" si="77"/>
        <v>3722001.8345414205</v>
      </c>
      <c r="AK195" s="1">
        <f t="shared" si="78"/>
        <v>3908101.9262684914</v>
      </c>
      <c r="AL195" s="1">
        <f t="shared" si="79"/>
        <v>4103507.0225819163</v>
      </c>
      <c r="AM195" s="1">
        <f t="shared" si="80"/>
        <v>4308682.3737110123</v>
      </c>
      <c r="AN195" s="1">
        <f t="shared" si="81"/>
        <v>4524116.4923965633</v>
      </c>
      <c r="AO195" s="1">
        <f t="shared" si="82"/>
        <v>4750322.317016392</v>
      </c>
      <c r="AP195" s="1">
        <f t="shared" si="83"/>
        <v>4987838.4328672122</v>
      </c>
      <c r="AQ195" s="1">
        <f t="shared" si="84"/>
        <v>5237230.3545105727</v>
      </c>
      <c r="AR195" s="1">
        <f t="shared" si="85"/>
        <v>5499091.8722361019</v>
      </c>
      <c r="AS195" s="1">
        <f t="shared" si="86"/>
        <v>5774046.4658479076</v>
      </c>
      <c r="AT195" s="1">
        <f t="shared" si="87"/>
        <v>6062748.7891403036</v>
      </c>
      <c r="AU195" s="1">
        <f t="shared" si="88"/>
        <v>6365886.2285973188</v>
      </c>
      <c r="AV195" s="1">
        <f t="shared" si="89"/>
        <v>6684180.5400271853</v>
      </c>
      <c r="AW195" s="1">
        <f t="shared" si="90"/>
        <v>7018389.5670285448</v>
      </c>
      <c r="AX195" s="1">
        <f t="shared" si="91"/>
        <v>7369309.0453799721</v>
      </c>
      <c r="AY195" s="1">
        <f t="shared" si="92"/>
        <v>7737774.4976489712</v>
      </c>
      <c r="AZ195" s="1">
        <f t="shared" si="93"/>
        <v>8124663.2225314202</v>
      </c>
      <c r="BA195" s="1">
        <f t="shared" si="94"/>
        <v>8530896.3836579919</v>
      </c>
      <c r="BB195" s="1">
        <f t="shared" si="95"/>
        <v>8957441.2028408926</v>
      </c>
      <c r="BC195" s="1">
        <f t="shared" si="96"/>
        <v>9405313.2629829384</v>
      </c>
      <c r="BD195" s="1">
        <f t="shared" si="97"/>
        <v>9875578.9261320867</v>
      </c>
      <c r="BE195" s="1">
        <f t="shared" si="98"/>
        <v>10369357.872438692</v>
      </c>
      <c r="BF195" s="1">
        <f t="shared" si="99"/>
        <v>10887825.766060626</v>
      </c>
      <c r="BG195" s="1">
        <f t="shared" si="100"/>
        <v>11432217.054363659</v>
      </c>
      <c r="BH195" s="1">
        <f t="shared" si="101"/>
        <v>12003827.907081842</v>
      </c>
      <c r="BI195" s="1">
        <f t="shared" si="102"/>
        <v>12604019.302435935</v>
      </c>
      <c r="BJ195" s="1">
        <f t="shared" si="103"/>
        <v>13234220.267557733</v>
      </c>
      <c r="BK195" s="1">
        <f t="shared" si="104"/>
        <v>13895931.280935621</v>
      </c>
      <c r="BL195" s="1">
        <f t="shared" si="105"/>
        <v>14590727.844982402</v>
      </c>
      <c r="BM195" s="1">
        <f t="shared" si="106"/>
        <v>15320264.237231523</v>
      </c>
      <c r="BN195" s="1">
        <f t="shared" si="107"/>
        <v>16086277.4490931</v>
      </c>
      <c r="BO195" s="1">
        <f t="shared" si="109"/>
        <v>16890591.321547754</v>
      </c>
      <c r="BP195" s="1">
        <f t="shared" si="110"/>
        <v>17735120.887625143</v>
      </c>
      <c r="BQ195" s="1">
        <f t="shared" si="111"/>
        <v>18621876.9320064</v>
      </c>
      <c r="BR195" s="1">
        <f t="shared" si="114"/>
        <v>19552970.77860672</v>
      </c>
      <c r="BS195" s="1">
        <f t="shared" si="116"/>
        <v>20530619.317537058</v>
      </c>
      <c r="BT195" s="1">
        <f t="shared" si="119"/>
        <v>21557150.283413913</v>
      </c>
      <c r="BU195" s="1">
        <f t="shared" si="121"/>
        <v>22635007.797584608</v>
      </c>
      <c r="BV195" s="1">
        <f t="shared" si="123"/>
        <v>23766758.187463839</v>
      </c>
      <c r="BW195" s="1">
        <f t="shared" si="125"/>
        <v>24955096.096837033</v>
      </c>
      <c r="BX195" s="1">
        <f t="shared" si="127"/>
        <v>26202850.901678886</v>
      </c>
      <c r="BY195" s="1">
        <f t="shared" si="129"/>
        <v>27512993.44676283</v>
      </c>
      <c r="BZ195" s="1">
        <f t="shared" si="131"/>
        <v>28888643.119100973</v>
      </c>
      <c r="CA195" s="1">
        <f t="shared" si="133"/>
        <v>30333075.275056023</v>
      </c>
      <c r="CB195" s="1">
        <f t="shared" si="136"/>
        <v>31849729.038808826</v>
      </c>
      <c r="CC195" s="1">
        <f t="shared" si="138"/>
        <v>33442215.49074927</v>
      </c>
      <c r="CD195" s="1">
        <f t="shared" si="140"/>
        <v>35114326.265286736</v>
      </c>
      <c r="CE195" s="1">
        <f t="shared" si="142"/>
        <v>36870042.578551076</v>
      </c>
      <c r="CF195" s="1">
        <f t="shared" si="145"/>
        <v>38713544.707478635</v>
      </c>
      <c r="CG195" s="1">
        <f t="shared" si="147"/>
        <v>40649221.942852572</v>
      </c>
      <c r="CH195" s="1">
        <f t="shared" si="149"/>
        <v>42681683.039995201</v>
      </c>
      <c r="CI195" s="1">
        <f t="shared" si="151"/>
        <v>44815767.191994965</v>
      </c>
      <c r="CJ195" s="1">
        <f t="shared" si="153"/>
        <v>47056555.551594712</v>
      </c>
      <c r="CK195" s="1">
        <f t="shared" si="155"/>
        <v>49409383.329174452</v>
      </c>
      <c r="CL195" s="1">
        <f t="shared" ref="CL195:CL205" si="156">$CL$100</f>
        <v>51879852.495633177</v>
      </c>
      <c r="CM195" s="1">
        <f>$CM$100</f>
        <v>54473845.120414838</v>
      </c>
      <c r="CN195" s="1">
        <f>(CO$79/$C$65)+CN$100</f>
        <v>47338778263.052101</v>
      </c>
      <c r="CO195" s="1"/>
      <c r="CP195" s="1"/>
      <c r="CQ195" s="1"/>
      <c r="CR195" s="1"/>
      <c r="CS195" s="1"/>
      <c r="CT195" s="1"/>
      <c r="CU195" s="1"/>
      <c r="CV195" s="1"/>
      <c r="CW195" s="1"/>
      <c r="CX195" s="1"/>
    </row>
    <row r="196" spans="2:102" x14ac:dyDescent="0.2">
      <c r="B196" s="14">
        <v>90</v>
      </c>
      <c r="C196" s="1">
        <f t="shared" si="108"/>
        <v>-7500000</v>
      </c>
      <c r="D196" s="1">
        <f t="shared" si="112"/>
        <v>781122.25702368817</v>
      </c>
      <c r="E196" s="1">
        <f t="shared" si="113"/>
        <v>820178.36987487262</v>
      </c>
      <c r="F196" s="1">
        <f t="shared" si="143"/>
        <v>861187.28836861625</v>
      </c>
      <c r="G196" s="1">
        <f t="shared" si="134"/>
        <v>904246.65278704709</v>
      </c>
      <c r="H196" s="1">
        <f t="shared" si="118"/>
        <v>949458.98542639951</v>
      </c>
      <c r="I196" s="1">
        <f t="shared" si="120"/>
        <v>996931.93469771952</v>
      </c>
      <c r="J196" s="1">
        <f t="shared" si="122"/>
        <v>1046778.5314326056</v>
      </c>
      <c r="K196" s="1">
        <f t="shared" si="124"/>
        <v>1099117.458004236</v>
      </c>
      <c r="L196" s="1">
        <f t="shared" si="126"/>
        <v>1154073.3309044479</v>
      </c>
      <c r="M196" s="1">
        <f t="shared" si="128"/>
        <v>1211776.9974496705</v>
      </c>
      <c r="N196" s="1">
        <f t="shared" si="130"/>
        <v>1272365.8473221541</v>
      </c>
      <c r="O196" s="1">
        <f t="shared" si="132"/>
        <v>1335984.1396882618</v>
      </c>
      <c r="P196" s="1">
        <f t="shared" si="135"/>
        <v>1402783.3466726749</v>
      </c>
      <c r="Q196" s="1">
        <f t="shared" si="137"/>
        <v>1472922.5140063087</v>
      </c>
      <c r="R196" s="1">
        <f t="shared" si="139"/>
        <v>1546568.6397066242</v>
      </c>
      <c r="S196" s="1">
        <f t="shared" si="141"/>
        <v>1623897.0716919554</v>
      </c>
      <c r="T196" s="1">
        <f t="shared" si="144"/>
        <v>1705091.9252765533</v>
      </c>
      <c r="U196" s="1">
        <f t="shared" si="146"/>
        <v>1790346.521540381</v>
      </c>
      <c r="V196" s="1">
        <f t="shared" si="148"/>
        <v>1879863.8476174001</v>
      </c>
      <c r="W196" s="1">
        <f t="shared" si="150"/>
        <v>1973857.0399982701</v>
      </c>
      <c r="X196" s="1">
        <f t="shared" ref="X196:X205" si="157">$X$100</f>
        <v>2072549.8919981837</v>
      </c>
      <c r="Y196" s="1">
        <f t="shared" si="154"/>
        <v>2176177.386598093</v>
      </c>
      <c r="Z196" s="1">
        <f t="shared" si="154"/>
        <v>2176177.386598093</v>
      </c>
      <c r="AA196" s="1">
        <f t="shared" ref="AA196:AA205" si="158">$AA$100</f>
        <v>2399235.5687243976</v>
      </c>
      <c r="AB196" s="1">
        <f t="shared" si="69"/>
        <v>2519197.3471606174</v>
      </c>
      <c r="AC196" s="1">
        <f t="shared" si="70"/>
        <v>2645157.2145186481</v>
      </c>
      <c r="AD196" s="1">
        <f t="shared" si="71"/>
        <v>2777415.0752445809</v>
      </c>
      <c r="AE196" s="1">
        <f t="shared" si="72"/>
        <v>2916285.8290068102</v>
      </c>
      <c r="AF196" s="1">
        <f t="shared" si="73"/>
        <v>3062100.120457151</v>
      </c>
      <c r="AG196" s="1">
        <f t="shared" si="74"/>
        <v>3215205.1264800085</v>
      </c>
      <c r="AH196" s="1">
        <f t="shared" si="75"/>
        <v>3375965.3828040091</v>
      </c>
      <c r="AI196" s="1">
        <f t="shared" si="76"/>
        <v>3544763.6519442098</v>
      </c>
      <c r="AJ196" s="1">
        <f t="shared" si="77"/>
        <v>3722001.8345414205</v>
      </c>
      <c r="AK196" s="1">
        <f t="shared" si="78"/>
        <v>3908101.9262684914</v>
      </c>
      <c r="AL196" s="1">
        <f t="shared" si="79"/>
        <v>4103507.0225819163</v>
      </c>
      <c r="AM196" s="1">
        <f t="shared" si="80"/>
        <v>4308682.3737110123</v>
      </c>
      <c r="AN196" s="1">
        <f t="shared" si="81"/>
        <v>4524116.4923965633</v>
      </c>
      <c r="AO196" s="1">
        <f t="shared" si="82"/>
        <v>4750322.317016392</v>
      </c>
      <c r="AP196" s="1">
        <f t="shared" si="83"/>
        <v>4987838.4328672122</v>
      </c>
      <c r="AQ196" s="1">
        <f t="shared" si="84"/>
        <v>5237230.3545105727</v>
      </c>
      <c r="AR196" s="1">
        <f t="shared" si="85"/>
        <v>5499091.8722361019</v>
      </c>
      <c r="AS196" s="1">
        <f t="shared" si="86"/>
        <v>5774046.4658479076</v>
      </c>
      <c r="AT196" s="1">
        <f t="shared" si="87"/>
        <v>6062748.7891403036</v>
      </c>
      <c r="AU196" s="1">
        <f t="shared" si="88"/>
        <v>6365886.2285973188</v>
      </c>
      <c r="AV196" s="1">
        <f t="shared" si="89"/>
        <v>6684180.5400271853</v>
      </c>
      <c r="AW196" s="1">
        <f t="shared" si="90"/>
        <v>7018389.5670285448</v>
      </c>
      <c r="AX196" s="1">
        <f t="shared" si="91"/>
        <v>7369309.0453799721</v>
      </c>
      <c r="AY196" s="1">
        <f t="shared" si="92"/>
        <v>7737774.4976489712</v>
      </c>
      <c r="AZ196" s="1">
        <f t="shared" si="93"/>
        <v>8124663.2225314202</v>
      </c>
      <c r="BA196" s="1">
        <f t="shared" si="94"/>
        <v>8530896.3836579919</v>
      </c>
      <c r="BB196" s="1">
        <f t="shared" si="95"/>
        <v>8957441.2028408926</v>
      </c>
      <c r="BC196" s="1">
        <f t="shared" si="96"/>
        <v>9405313.2629829384</v>
      </c>
      <c r="BD196" s="1">
        <f t="shared" si="97"/>
        <v>9875578.9261320867</v>
      </c>
      <c r="BE196" s="1">
        <f t="shared" si="98"/>
        <v>10369357.872438692</v>
      </c>
      <c r="BF196" s="1">
        <f t="shared" si="99"/>
        <v>10887825.766060626</v>
      </c>
      <c r="BG196" s="1">
        <f t="shared" si="100"/>
        <v>11432217.054363659</v>
      </c>
      <c r="BH196" s="1">
        <f t="shared" si="101"/>
        <v>12003827.907081842</v>
      </c>
      <c r="BI196" s="1">
        <f t="shared" si="102"/>
        <v>12604019.302435935</v>
      </c>
      <c r="BJ196" s="1">
        <f t="shared" si="103"/>
        <v>13234220.267557733</v>
      </c>
      <c r="BK196" s="1">
        <f t="shared" si="104"/>
        <v>13895931.280935621</v>
      </c>
      <c r="BL196" s="1">
        <f t="shared" si="105"/>
        <v>14590727.844982402</v>
      </c>
      <c r="BM196" s="1">
        <f t="shared" si="106"/>
        <v>15320264.237231523</v>
      </c>
      <c r="BN196" s="1">
        <f t="shared" si="107"/>
        <v>16086277.4490931</v>
      </c>
      <c r="BO196" s="1">
        <f t="shared" si="109"/>
        <v>16890591.321547754</v>
      </c>
      <c r="BP196" s="1">
        <f t="shared" si="110"/>
        <v>17735120.887625143</v>
      </c>
      <c r="BQ196" s="1">
        <f t="shared" si="111"/>
        <v>18621876.9320064</v>
      </c>
      <c r="BR196" s="1">
        <f t="shared" si="114"/>
        <v>19552970.77860672</v>
      </c>
      <c r="BS196" s="1">
        <f t="shared" si="116"/>
        <v>20530619.317537058</v>
      </c>
      <c r="BT196" s="1">
        <f t="shared" si="119"/>
        <v>21557150.283413913</v>
      </c>
      <c r="BU196" s="1">
        <f t="shared" si="121"/>
        <v>22635007.797584608</v>
      </c>
      <c r="BV196" s="1">
        <f t="shared" si="123"/>
        <v>23766758.187463839</v>
      </c>
      <c r="BW196" s="1">
        <f t="shared" si="125"/>
        <v>24955096.096837033</v>
      </c>
      <c r="BX196" s="1">
        <f t="shared" si="127"/>
        <v>26202850.901678886</v>
      </c>
      <c r="BY196" s="1">
        <f t="shared" si="129"/>
        <v>27512993.44676283</v>
      </c>
      <c r="BZ196" s="1">
        <f t="shared" si="131"/>
        <v>28888643.119100973</v>
      </c>
      <c r="CA196" s="1">
        <f t="shared" si="133"/>
        <v>30333075.275056023</v>
      </c>
      <c r="CB196" s="1">
        <f t="shared" si="136"/>
        <v>31849729.038808826</v>
      </c>
      <c r="CC196" s="1">
        <f t="shared" si="138"/>
        <v>33442215.49074927</v>
      </c>
      <c r="CD196" s="1">
        <f t="shared" si="140"/>
        <v>35114326.265286736</v>
      </c>
      <c r="CE196" s="1">
        <f t="shared" si="142"/>
        <v>36870042.578551076</v>
      </c>
      <c r="CF196" s="1">
        <f t="shared" si="145"/>
        <v>38713544.707478635</v>
      </c>
      <c r="CG196" s="1">
        <f t="shared" si="147"/>
        <v>40649221.942852572</v>
      </c>
      <c r="CH196" s="1">
        <f t="shared" si="149"/>
        <v>42681683.039995201</v>
      </c>
      <c r="CI196" s="1">
        <f t="shared" si="151"/>
        <v>44815767.191994965</v>
      </c>
      <c r="CJ196" s="1">
        <f t="shared" si="153"/>
        <v>47056555.551594712</v>
      </c>
      <c r="CK196" s="1">
        <f t="shared" si="155"/>
        <v>49409383.329174452</v>
      </c>
      <c r="CL196" s="1">
        <f t="shared" si="156"/>
        <v>51879852.495633177</v>
      </c>
      <c r="CM196" s="1">
        <f t="shared" ref="CM196:CM205" si="159">$CM$100</f>
        <v>54473845.120414838</v>
      </c>
      <c r="CN196" s="1">
        <f>$CN$100</f>
        <v>57197537.376435585</v>
      </c>
      <c r="CO196" s="1">
        <f>(CP$79/$C$65)+CO$100</f>
        <v>51653736002.571999</v>
      </c>
      <c r="CP196" s="1"/>
      <c r="CQ196" s="1"/>
      <c r="CR196" s="1"/>
      <c r="CS196" s="1"/>
      <c r="CT196" s="1"/>
      <c r="CU196" s="1"/>
      <c r="CV196" s="1"/>
      <c r="CW196" s="1"/>
      <c r="CX196" s="1"/>
    </row>
    <row r="197" spans="2:102" x14ac:dyDescent="0.2">
      <c r="B197" s="14">
        <v>91</v>
      </c>
      <c r="C197" s="1">
        <f t="shared" si="108"/>
        <v>-7500000</v>
      </c>
      <c r="D197" s="1">
        <f t="shared" si="112"/>
        <v>781122.25702368817</v>
      </c>
      <c r="E197" s="1">
        <f t="shared" si="113"/>
        <v>820178.36987487262</v>
      </c>
      <c r="F197" s="1">
        <f t="shared" si="143"/>
        <v>861187.28836861625</v>
      </c>
      <c r="G197" s="1">
        <f t="shared" si="134"/>
        <v>904246.65278704709</v>
      </c>
      <c r="H197" s="1">
        <f t="shared" si="118"/>
        <v>949458.98542639951</v>
      </c>
      <c r="I197" s="1">
        <f t="shared" si="120"/>
        <v>996931.93469771952</v>
      </c>
      <c r="J197" s="1">
        <f t="shared" si="122"/>
        <v>1046778.5314326056</v>
      </c>
      <c r="K197" s="1">
        <f t="shared" si="124"/>
        <v>1099117.458004236</v>
      </c>
      <c r="L197" s="1">
        <f t="shared" si="126"/>
        <v>1154073.3309044479</v>
      </c>
      <c r="M197" s="1">
        <f t="shared" si="128"/>
        <v>1211776.9974496705</v>
      </c>
      <c r="N197" s="1">
        <f t="shared" si="130"/>
        <v>1272365.8473221541</v>
      </c>
      <c r="O197" s="1">
        <f t="shared" si="132"/>
        <v>1335984.1396882618</v>
      </c>
      <c r="P197" s="1">
        <f t="shared" si="135"/>
        <v>1402783.3466726749</v>
      </c>
      <c r="Q197" s="1">
        <f t="shared" si="137"/>
        <v>1472922.5140063087</v>
      </c>
      <c r="R197" s="1">
        <f t="shared" si="139"/>
        <v>1546568.6397066242</v>
      </c>
      <c r="S197" s="1">
        <f t="shared" si="141"/>
        <v>1623897.0716919554</v>
      </c>
      <c r="T197" s="1">
        <f t="shared" si="144"/>
        <v>1705091.9252765533</v>
      </c>
      <c r="U197" s="1">
        <f t="shared" si="146"/>
        <v>1790346.521540381</v>
      </c>
      <c r="V197" s="1">
        <f t="shared" si="148"/>
        <v>1879863.8476174001</v>
      </c>
      <c r="W197" s="1">
        <f t="shared" si="150"/>
        <v>1973857.0399982701</v>
      </c>
      <c r="X197" s="1">
        <f t="shared" si="157"/>
        <v>2072549.8919981837</v>
      </c>
      <c r="Y197" s="1">
        <f t="shared" si="154"/>
        <v>2176177.386598093</v>
      </c>
      <c r="Z197" s="1">
        <f t="shared" si="154"/>
        <v>2176177.386598093</v>
      </c>
      <c r="AA197" s="1">
        <f t="shared" si="158"/>
        <v>2399235.5687243976</v>
      </c>
      <c r="AB197" s="1">
        <f t="shared" ref="AB197:AB205" si="160">$AB$100</f>
        <v>2519197.3471606174</v>
      </c>
      <c r="AC197" s="1">
        <f t="shared" si="70"/>
        <v>2645157.2145186481</v>
      </c>
      <c r="AD197" s="1">
        <f t="shared" si="71"/>
        <v>2777415.0752445809</v>
      </c>
      <c r="AE197" s="1">
        <f t="shared" si="72"/>
        <v>2916285.8290068102</v>
      </c>
      <c r="AF197" s="1">
        <f t="shared" si="73"/>
        <v>3062100.120457151</v>
      </c>
      <c r="AG197" s="1">
        <f t="shared" si="74"/>
        <v>3215205.1264800085</v>
      </c>
      <c r="AH197" s="1">
        <f t="shared" si="75"/>
        <v>3375965.3828040091</v>
      </c>
      <c r="AI197" s="1">
        <f t="shared" si="76"/>
        <v>3544763.6519442098</v>
      </c>
      <c r="AJ197" s="1">
        <f t="shared" si="77"/>
        <v>3722001.8345414205</v>
      </c>
      <c r="AK197" s="1">
        <f t="shared" si="78"/>
        <v>3908101.9262684914</v>
      </c>
      <c r="AL197" s="1">
        <f t="shared" si="79"/>
        <v>4103507.0225819163</v>
      </c>
      <c r="AM197" s="1">
        <f t="shared" si="80"/>
        <v>4308682.3737110123</v>
      </c>
      <c r="AN197" s="1">
        <f t="shared" si="81"/>
        <v>4524116.4923965633</v>
      </c>
      <c r="AO197" s="1">
        <f t="shared" si="82"/>
        <v>4750322.317016392</v>
      </c>
      <c r="AP197" s="1">
        <f t="shared" si="83"/>
        <v>4987838.4328672122</v>
      </c>
      <c r="AQ197" s="1">
        <f t="shared" si="84"/>
        <v>5237230.3545105727</v>
      </c>
      <c r="AR197" s="1">
        <f t="shared" si="85"/>
        <v>5499091.8722361019</v>
      </c>
      <c r="AS197" s="1">
        <f t="shared" si="86"/>
        <v>5774046.4658479076</v>
      </c>
      <c r="AT197" s="1">
        <f t="shared" si="87"/>
        <v>6062748.7891403036</v>
      </c>
      <c r="AU197" s="1">
        <f t="shared" si="88"/>
        <v>6365886.2285973188</v>
      </c>
      <c r="AV197" s="1">
        <f t="shared" si="89"/>
        <v>6684180.5400271853</v>
      </c>
      <c r="AW197" s="1">
        <f t="shared" si="90"/>
        <v>7018389.5670285448</v>
      </c>
      <c r="AX197" s="1">
        <f t="shared" si="91"/>
        <v>7369309.0453799721</v>
      </c>
      <c r="AY197" s="1">
        <f t="shared" si="92"/>
        <v>7737774.4976489712</v>
      </c>
      <c r="AZ197" s="1">
        <f t="shared" si="93"/>
        <v>8124663.2225314202</v>
      </c>
      <c r="BA197" s="1">
        <f t="shared" si="94"/>
        <v>8530896.3836579919</v>
      </c>
      <c r="BB197" s="1">
        <f t="shared" si="95"/>
        <v>8957441.2028408926</v>
      </c>
      <c r="BC197" s="1">
        <f t="shared" si="96"/>
        <v>9405313.2629829384</v>
      </c>
      <c r="BD197" s="1">
        <f t="shared" si="97"/>
        <v>9875578.9261320867</v>
      </c>
      <c r="BE197" s="1">
        <f t="shared" si="98"/>
        <v>10369357.872438692</v>
      </c>
      <c r="BF197" s="1">
        <f t="shared" si="99"/>
        <v>10887825.766060626</v>
      </c>
      <c r="BG197" s="1">
        <f t="shared" si="100"/>
        <v>11432217.054363659</v>
      </c>
      <c r="BH197" s="1">
        <f t="shared" si="101"/>
        <v>12003827.907081842</v>
      </c>
      <c r="BI197" s="1">
        <f t="shared" si="102"/>
        <v>12604019.302435935</v>
      </c>
      <c r="BJ197" s="1">
        <f t="shared" si="103"/>
        <v>13234220.267557733</v>
      </c>
      <c r="BK197" s="1">
        <f t="shared" si="104"/>
        <v>13895931.280935621</v>
      </c>
      <c r="BL197" s="1">
        <f t="shared" si="105"/>
        <v>14590727.844982402</v>
      </c>
      <c r="BM197" s="1">
        <f t="shared" si="106"/>
        <v>15320264.237231523</v>
      </c>
      <c r="BN197" s="1">
        <f t="shared" si="107"/>
        <v>16086277.4490931</v>
      </c>
      <c r="BO197" s="1">
        <f t="shared" si="109"/>
        <v>16890591.321547754</v>
      </c>
      <c r="BP197" s="1">
        <f t="shared" si="110"/>
        <v>17735120.887625143</v>
      </c>
      <c r="BQ197" s="1">
        <f t="shared" si="111"/>
        <v>18621876.9320064</v>
      </c>
      <c r="BR197" s="1">
        <f t="shared" si="114"/>
        <v>19552970.77860672</v>
      </c>
      <c r="BS197" s="1">
        <f t="shared" si="116"/>
        <v>20530619.317537058</v>
      </c>
      <c r="BT197" s="1">
        <f t="shared" si="119"/>
        <v>21557150.283413913</v>
      </c>
      <c r="BU197" s="1">
        <f t="shared" si="121"/>
        <v>22635007.797584608</v>
      </c>
      <c r="BV197" s="1">
        <f t="shared" si="123"/>
        <v>23766758.187463839</v>
      </c>
      <c r="BW197" s="1">
        <f t="shared" si="125"/>
        <v>24955096.096837033</v>
      </c>
      <c r="BX197" s="1">
        <f t="shared" si="127"/>
        <v>26202850.901678886</v>
      </c>
      <c r="BY197" s="1">
        <f t="shared" si="129"/>
        <v>27512993.44676283</v>
      </c>
      <c r="BZ197" s="1">
        <f t="shared" si="131"/>
        <v>28888643.119100973</v>
      </c>
      <c r="CA197" s="1">
        <f t="shared" si="133"/>
        <v>30333075.275056023</v>
      </c>
      <c r="CB197" s="1">
        <f t="shared" si="136"/>
        <v>31849729.038808826</v>
      </c>
      <c r="CC197" s="1">
        <f t="shared" si="138"/>
        <v>33442215.49074927</v>
      </c>
      <c r="CD197" s="1">
        <f t="shared" si="140"/>
        <v>35114326.265286736</v>
      </c>
      <c r="CE197" s="1">
        <f t="shared" si="142"/>
        <v>36870042.578551076</v>
      </c>
      <c r="CF197" s="1">
        <f t="shared" si="145"/>
        <v>38713544.707478635</v>
      </c>
      <c r="CG197" s="1">
        <f t="shared" si="147"/>
        <v>40649221.942852572</v>
      </c>
      <c r="CH197" s="1">
        <f t="shared" si="149"/>
        <v>42681683.039995201</v>
      </c>
      <c r="CI197" s="1">
        <f t="shared" si="151"/>
        <v>44815767.191994965</v>
      </c>
      <c r="CJ197" s="1">
        <f t="shared" si="153"/>
        <v>47056555.551594712</v>
      </c>
      <c r="CK197" s="1">
        <f t="shared" si="155"/>
        <v>49409383.329174452</v>
      </c>
      <c r="CL197" s="1">
        <f t="shared" si="156"/>
        <v>51879852.495633177</v>
      </c>
      <c r="CM197" s="1">
        <f t="shared" si="159"/>
        <v>54473845.120414838</v>
      </c>
      <c r="CN197" s="1">
        <f t="shared" ref="CN197:CN205" si="161">$CN$100</f>
        <v>57197537.376435585</v>
      </c>
      <c r="CO197" s="1">
        <f>$CO$100</f>
        <v>60057414.24525737</v>
      </c>
      <c r="CP197" s="1">
        <f>(CQ$79/$C$65)+CP$100</f>
        <v>55803151245.837669</v>
      </c>
      <c r="CQ197" s="1"/>
      <c r="CR197" s="1"/>
      <c r="CS197" s="1"/>
      <c r="CT197" s="1"/>
      <c r="CU197" s="1"/>
      <c r="CV197" s="1"/>
      <c r="CW197" s="1"/>
      <c r="CX197" s="1"/>
    </row>
    <row r="198" spans="2:102" x14ac:dyDescent="0.2">
      <c r="B198" s="14">
        <v>92</v>
      </c>
      <c r="C198" s="1">
        <f t="shared" si="108"/>
        <v>-7500000</v>
      </c>
      <c r="D198" s="1">
        <f t="shared" si="112"/>
        <v>781122.25702368817</v>
      </c>
      <c r="E198" s="1">
        <f t="shared" si="113"/>
        <v>820178.36987487262</v>
      </c>
      <c r="F198" s="1">
        <f t="shared" si="143"/>
        <v>861187.28836861625</v>
      </c>
      <c r="G198" s="1">
        <f t="shared" si="134"/>
        <v>904246.65278704709</v>
      </c>
      <c r="H198" s="1">
        <f t="shared" si="118"/>
        <v>949458.98542639951</v>
      </c>
      <c r="I198" s="1">
        <f t="shared" si="120"/>
        <v>996931.93469771952</v>
      </c>
      <c r="J198" s="1">
        <f t="shared" si="122"/>
        <v>1046778.5314326056</v>
      </c>
      <c r="K198" s="1">
        <f t="shared" si="124"/>
        <v>1099117.458004236</v>
      </c>
      <c r="L198" s="1">
        <f t="shared" si="126"/>
        <v>1154073.3309044479</v>
      </c>
      <c r="M198" s="1">
        <f t="shared" si="128"/>
        <v>1211776.9974496705</v>
      </c>
      <c r="N198" s="1">
        <f t="shared" si="130"/>
        <v>1272365.8473221541</v>
      </c>
      <c r="O198" s="1">
        <f t="shared" si="132"/>
        <v>1335984.1396882618</v>
      </c>
      <c r="P198" s="1">
        <f t="shared" si="135"/>
        <v>1402783.3466726749</v>
      </c>
      <c r="Q198" s="1">
        <f t="shared" si="137"/>
        <v>1472922.5140063087</v>
      </c>
      <c r="R198" s="1">
        <f t="shared" si="139"/>
        <v>1546568.6397066242</v>
      </c>
      <c r="S198" s="1">
        <f t="shared" si="141"/>
        <v>1623897.0716919554</v>
      </c>
      <c r="T198" s="1">
        <f t="shared" si="144"/>
        <v>1705091.9252765533</v>
      </c>
      <c r="U198" s="1">
        <f t="shared" si="146"/>
        <v>1790346.521540381</v>
      </c>
      <c r="V198" s="1">
        <f t="shared" si="148"/>
        <v>1879863.8476174001</v>
      </c>
      <c r="W198" s="1">
        <f t="shared" si="150"/>
        <v>1973857.0399982701</v>
      </c>
      <c r="X198" s="1">
        <f t="shared" si="157"/>
        <v>2072549.8919981837</v>
      </c>
      <c r="Y198" s="1">
        <f t="shared" si="154"/>
        <v>2176177.386598093</v>
      </c>
      <c r="Z198" s="1">
        <f t="shared" si="154"/>
        <v>2176177.386598093</v>
      </c>
      <c r="AA198" s="1">
        <f t="shared" si="158"/>
        <v>2399235.5687243976</v>
      </c>
      <c r="AB198" s="1">
        <f t="shared" si="160"/>
        <v>2519197.3471606174</v>
      </c>
      <c r="AC198" s="1">
        <f t="shared" ref="AC198:AC205" si="162">$AC$100</f>
        <v>2645157.2145186481</v>
      </c>
      <c r="AD198" s="1">
        <f t="shared" si="71"/>
        <v>2777415.0752445809</v>
      </c>
      <c r="AE198" s="1">
        <f t="shared" si="72"/>
        <v>2916285.8290068102</v>
      </c>
      <c r="AF198" s="1">
        <f t="shared" si="73"/>
        <v>3062100.120457151</v>
      </c>
      <c r="AG198" s="1">
        <f t="shared" si="74"/>
        <v>3215205.1264800085</v>
      </c>
      <c r="AH198" s="1">
        <f t="shared" si="75"/>
        <v>3375965.3828040091</v>
      </c>
      <c r="AI198" s="1">
        <f t="shared" si="76"/>
        <v>3544763.6519442098</v>
      </c>
      <c r="AJ198" s="1">
        <f t="shared" si="77"/>
        <v>3722001.8345414205</v>
      </c>
      <c r="AK198" s="1">
        <f t="shared" si="78"/>
        <v>3908101.9262684914</v>
      </c>
      <c r="AL198" s="1">
        <f t="shared" si="79"/>
        <v>4103507.0225819163</v>
      </c>
      <c r="AM198" s="1">
        <f t="shared" si="80"/>
        <v>4308682.3737110123</v>
      </c>
      <c r="AN198" s="1">
        <f t="shared" si="81"/>
        <v>4524116.4923965633</v>
      </c>
      <c r="AO198" s="1">
        <f t="shared" si="82"/>
        <v>4750322.317016392</v>
      </c>
      <c r="AP198" s="1">
        <f t="shared" si="83"/>
        <v>4987838.4328672122</v>
      </c>
      <c r="AQ198" s="1">
        <f t="shared" si="84"/>
        <v>5237230.3545105727</v>
      </c>
      <c r="AR198" s="1">
        <f t="shared" si="85"/>
        <v>5499091.8722361019</v>
      </c>
      <c r="AS198" s="1">
        <f t="shared" si="86"/>
        <v>5774046.4658479076</v>
      </c>
      <c r="AT198" s="1">
        <f t="shared" si="87"/>
        <v>6062748.7891403036</v>
      </c>
      <c r="AU198" s="1">
        <f t="shared" si="88"/>
        <v>6365886.2285973188</v>
      </c>
      <c r="AV198" s="1">
        <f t="shared" si="89"/>
        <v>6684180.5400271853</v>
      </c>
      <c r="AW198" s="1">
        <f t="shared" si="90"/>
        <v>7018389.5670285448</v>
      </c>
      <c r="AX198" s="1">
        <f t="shared" si="91"/>
        <v>7369309.0453799721</v>
      </c>
      <c r="AY198" s="1">
        <f t="shared" si="92"/>
        <v>7737774.4976489712</v>
      </c>
      <c r="AZ198" s="1">
        <f t="shared" si="93"/>
        <v>8124663.2225314202</v>
      </c>
      <c r="BA198" s="1">
        <f t="shared" si="94"/>
        <v>8530896.3836579919</v>
      </c>
      <c r="BB198" s="1">
        <f t="shared" si="95"/>
        <v>8957441.2028408926</v>
      </c>
      <c r="BC198" s="1">
        <f t="shared" si="96"/>
        <v>9405313.2629829384</v>
      </c>
      <c r="BD198" s="1">
        <f t="shared" si="97"/>
        <v>9875578.9261320867</v>
      </c>
      <c r="BE198" s="1">
        <f t="shared" si="98"/>
        <v>10369357.872438692</v>
      </c>
      <c r="BF198" s="1">
        <f t="shared" si="99"/>
        <v>10887825.766060626</v>
      </c>
      <c r="BG198" s="1">
        <f t="shared" si="100"/>
        <v>11432217.054363659</v>
      </c>
      <c r="BH198" s="1">
        <f t="shared" si="101"/>
        <v>12003827.907081842</v>
      </c>
      <c r="BI198" s="1">
        <f t="shared" si="102"/>
        <v>12604019.302435935</v>
      </c>
      <c r="BJ198" s="1">
        <f t="shared" si="103"/>
        <v>13234220.267557733</v>
      </c>
      <c r="BK198" s="1">
        <f t="shared" si="104"/>
        <v>13895931.280935621</v>
      </c>
      <c r="BL198" s="1">
        <f t="shared" si="105"/>
        <v>14590727.844982402</v>
      </c>
      <c r="BM198" s="1">
        <f t="shared" si="106"/>
        <v>15320264.237231523</v>
      </c>
      <c r="BN198" s="1">
        <f t="shared" si="107"/>
        <v>16086277.4490931</v>
      </c>
      <c r="BO198" s="1">
        <f t="shared" si="109"/>
        <v>16890591.321547754</v>
      </c>
      <c r="BP198" s="1">
        <f t="shared" si="110"/>
        <v>17735120.887625143</v>
      </c>
      <c r="BQ198" s="1">
        <f t="shared" si="111"/>
        <v>18621876.9320064</v>
      </c>
      <c r="BR198" s="1">
        <f t="shared" si="114"/>
        <v>19552970.77860672</v>
      </c>
      <c r="BS198" s="1">
        <f t="shared" si="116"/>
        <v>20530619.317537058</v>
      </c>
      <c r="BT198" s="1">
        <f t="shared" si="119"/>
        <v>21557150.283413913</v>
      </c>
      <c r="BU198" s="1">
        <f t="shared" si="121"/>
        <v>22635007.797584608</v>
      </c>
      <c r="BV198" s="1">
        <f t="shared" si="123"/>
        <v>23766758.187463839</v>
      </c>
      <c r="BW198" s="1">
        <f t="shared" si="125"/>
        <v>24955096.096837033</v>
      </c>
      <c r="BX198" s="1">
        <f t="shared" si="127"/>
        <v>26202850.901678886</v>
      </c>
      <c r="BY198" s="1">
        <f t="shared" si="129"/>
        <v>27512993.44676283</v>
      </c>
      <c r="BZ198" s="1">
        <f t="shared" si="131"/>
        <v>28888643.119100973</v>
      </c>
      <c r="CA198" s="1">
        <f t="shared" si="133"/>
        <v>30333075.275056023</v>
      </c>
      <c r="CB198" s="1">
        <f t="shared" si="136"/>
        <v>31849729.038808826</v>
      </c>
      <c r="CC198" s="1">
        <f t="shared" si="138"/>
        <v>33442215.49074927</v>
      </c>
      <c r="CD198" s="1">
        <f t="shared" si="140"/>
        <v>35114326.265286736</v>
      </c>
      <c r="CE198" s="1">
        <f t="shared" si="142"/>
        <v>36870042.578551076</v>
      </c>
      <c r="CF198" s="1">
        <f t="shared" si="145"/>
        <v>38713544.707478635</v>
      </c>
      <c r="CG198" s="1">
        <f t="shared" si="147"/>
        <v>40649221.942852572</v>
      </c>
      <c r="CH198" s="1">
        <f t="shared" si="149"/>
        <v>42681683.039995201</v>
      </c>
      <c r="CI198" s="1">
        <f t="shared" si="151"/>
        <v>44815767.191994965</v>
      </c>
      <c r="CJ198" s="1">
        <f t="shared" si="153"/>
        <v>47056555.551594712</v>
      </c>
      <c r="CK198" s="1">
        <f t="shared" si="155"/>
        <v>49409383.329174452</v>
      </c>
      <c r="CL198" s="1">
        <f t="shared" si="156"/>
        <v>51879852.495633177</v>
      </c>
      <c r="CM198" s="1">
        <f t="shared" si="159"/>
        <v>54473845.120414838</v>
      </c>
      <c r="CN198" s="1">
        <f t="shared" si="161"/>
        <v>57197537.376435585</v>
      </c>
      <c r="CO198" s="1">
        <f t="shared" ref="CO198:CO205" si="163">$CO$100</f>
        <v>60057414.24525737</v>
      </c>
      <c r="CP198" s="1">
        <f>$CP$100</f>
        <v>63060284.957520239</v>
      </c>
      <c r="CQ198" s="1">
        <f>(CR$79/$C$65)+CQ$100</f>
        <v>60285375526.71759</v>
      </c>
      <c r="CR198" s="1"/>
      <c r="CS198" s="1"/>
      <c r="CT198" s="1"/>
      <c r="CU198" s="1"/>
      <c r="CV198" s="1"/>
      <c r="CW198" s="1"/>
      <c r="CX198" s="1"/>
    </row>
    <row r="199" spans="2:102" x14ac:dyDescent="0.2">
      <c r="B199" s="14">
        <v>93</v>
      </c>
      <c r="C199" s="1">
        <f t="shared" si="108"/>
        <v>-7500000</v>
      </c>
      <c r="D199" s="1">
        <f t="shared" si="112"/>
        <v>781122.25702368817</v>
      </c>
      <c r="E199" s="1">
        <f t="shared" si="113"/>
        <v>820178.36987487262</v>
      </c>
      <c r="F199" s="1">
        <f t="shared" si="143"/>
        <v>861187.28836861625</v>
      </c>
      <c r="G199" s="1">
        <f t="shared" si="134"/>
        <v>904246.65278704709</v>
      </c>
      <c r="H199" s="1">
        <f t="shared" si="118"/>
        <v>949458.98542639951</v>
      </c>
      <c r="I199" s="1">
        <f t="shared" si="120"/>
        <v>996931.93469771952</v>
      </c>
      <c r="J199" s="1">
        <f t="shared" si="122"/>
        <v>1046778.5314326056</v>
      </c>
      <c r="K199" s="1">
        <f t="shared" si="124"/>
        <v>1099117.458004236</v>
      </c>
      <c r="L199" s="1">
        <f t="shared" si="126"/>
        <v>1154073.3309044479</v>
      </c>
      <c r="M199" s="1">
        <f t="shared" si="128"/>
        <v>1211776.9974496705</v>
      </c>
      <c r="N199" s="1">
        <f t="shared" si="130"/>
        <v>1272365.8473221541</v>
      </c>
      <c r="O199" s="1">
        <f t="shared" si="132"/>
        <v>1335984.1396882618</v>
      </c>
      <c r="P199" s="1">
        <f t="shared" si="135"/>
        <v>1402783.3466726749</v>
      </c>
      <c r="Q199" s="1">
        <f t="shared" si="137"/>
        <v>1472922.5140063087</v>
      </c>
      <c r="R199" s="1">
        <f t="shared" si="139"/>
        <v>1546568.6397066242</v>
      </c>
      <c r="S199" s="1">
        <f t="shared" si="141"/>
        <v>1623897.0716919554</v>
      </c>
      <c r="T199" s="1">
        <f t="shared" si="144"/>
        <v>1705091.9252765533</v>
      </c>
      <c r="U199" s="1">
        <f t="shared" si="146"/>
        <v>1790346.521540381</v>
      </c>
      <c r="V199" s="1">
        <f t="shared" si="148"/>
        <v>1879863.8476174001</v>
      </c>
      <c r="W199" s="1">
        <f t="shared" si="150"/>
        <v>1973857.0399982701</v>
      </c>
      <c r="X199" s="1">
        <f t="shared" si="157"/>
        <v>2072549.8919981837</v>
      </c>
      <c r="Y199" s="1">
        <f t="shared" si="154"/>
        <v>2176177.386598093</v>
      </c>
      <c r="Z199" s="1">
        <f t="shared" si="154"/>
        <v>2176177.386598093</v>
      </c>
      <c r="AA199" s="1">
        <f t="shared" si="158"/>
        <v>2399235.5687243976</v>
      </c>
      <c r="AB199" s="1">
        <f t="shared" si="160"/>
        <v>2519197.3471606174</v>
      </c>
      <c r="AC199" s="1">
        <f t="shared" si="162"/>
        <v>2645157.2145186481</v>
      </c>
      <c r="AD199" s="1">
        <f t="shared" ref="AD199:AD205" si="164">$AD$100</f>
        <v>2777415.0752445809</v>
      </c>
      <c r="AE199" s="1">
        <f t="shared" si="72"/>
        <v>2916285.8290068102</v>
      </c>
      <c r="AF199" s="1">
        <f t="shared" si="73"/>
        <v>3062100.120457151</v>
      </c>
      <c r="AG199" s="1">
        <f t="shared" si="74"/>
        <v>3215205.1264800085</v>
      </c>
      <c r="AH199" s="1">
        <f t="shared" si="75"/>
        <v>3375965.3828040091</v>
      </c>
      <c r="AI199" s="1">
        <f t="shared" si="76"/>
        <v>3544763.6519442098</v>
      </c>
      <c r="AJ199" s="1">
        <f t="shared" si="77"/>
        <v>3722001.8345414205</v>
      </c>
      <c r="AK199" s="1">
        <f t="shared" si="78"/>
        <v>3908101.9262684914</v>
      </c>
      <c r="AL199" s="1">
        <f t="shared" si="79"/>
        <v>4103507.0225819163</v>
      </c>
      <c r="AM199" s="1">
        <f t="shared" si="80"/>
        <v>4308682.3737110123</v>
      </c>
      <c r="AN199" s="1">
        <f t="shared" si="81"/>
        <v>4524116.4923965633</v>
      </c>
      <c r="AO199" s="1">
        <f t="shared" si="82"/>
        <v>4750322.317016392</v>
      </c>
      <c r="AP199" s="1">
        <f t="shared" si="83"/>
        <v>4987838.4328672122</v>
      </c>
      <c r="AQ199" s="1">
        <f t="shared" si="84"/>
        <v>5237230.3545105727</v>
      </c>
      <c r="AR199" s="1">
        <f t="shared" si="85"/>
        <v>5499091.8722361019</v>
      </c>
      <c r="AS199" s="1">
        <f t="shared" si="86"/>
        <v>5774046.4658479076</v>
      </c>
      <c r="AT199" s="1">
        <f t="shared" si="87"/>
        <v>6062748.7891403036</v>
      </c>
      <c r="AU199" s="1">
        <f t="shared" si="88"/>
        <v>6365886.2285973188</v>
      </c>
      <c r="AV199" s="1">
        <f t="shared" si="89"/>
        <v>6684180.5400271853</v>
      </c>
      <c r="AW199" s="1">
        <f t="shared" si="90"/>
        <v>7018389.5670285448</v>
      </c>
      <c r="AX199" s="1">
        <f t="shared" si="91"/>
        <v>7369309.0453799721</v>
      </c>
      <c r="AY199" s="1">
        <f t="shared" si="92"/>
        <v>7737774.4976489712</v>
      </c>
      <c r="AZ199" s="1">
        <f t="shared" si="93"/>
        <v>8124663.2225314202</v>
      </c>
      <c r="BA199" s="1">
        <f t="shared" si="94"/>
        <v>8530896.3836579919</v>
      </c>
      <c r="BB199" s="1">
        <f t="shared" si="95"/>
        <v>8957441.2028408926</v>
      </c>
      <c r="BC199" s="1">
        <f t="shared" si="96"/>
        <v>9405313.2629829384</v>
      </c>
      <c r="BD199" s="1">
        <f t="shared" si="97"/>
        <v>9875578.9261320867</v>
      </c>
      <c r="BE199" s="1">
        <f t="shared" si="98"/>
        <v>10369357.872438692</v>
      </c>
      <c r="BF199" s="1">
        <f t="shared" si="99"/>
        <v>10887825.766060626</v>
      </c>
      <c r="BG199" s="1">
        <f t="shared" si="100"/>
        <v>11432217.054363659</v>
      </c>
      <c r="BH199" s="1">
        <f t="shared" si="101"/>
        <v>12003827.907081842</v>
      </c>
      <c r="BI199" s="1">
        <f t="shared" si="102"/>
        <v>12604019.302435935</v>
      </c>
      <c r="BJ199" s="1">
        <f t="shared" si="103"/>
        <v>13234220.267557733</v>
      </c>
      <c r="BK199" s="1">
        <f t="shared" si="104"/>
        <v>13895931.280935621</v>
      </c>
      <c r="BL199" s="1">
        <f t="shared" si="105"/>
        <v>14590727.844982402</v>
      </c>
      <c r="BM199" s="1">
        <f t="shared" si="106"/>
        <v>15320264.237231523</v>
      </c>
      <c r="BN199" s="1">
        <f t="shared" si="107"/>
        <v>16086277.4490931</v>
      </c>
      <c r="BO199" s="1">
        <f t="shared" si="109"/>
        <v>16890591.321547754</v>
      </c>
      <c r="BP199" s="1">
        <f t="shared" si="110"/>
        <v>17735120.887625143</v>
      </c>
      <c r="BQ199" s="1">
        <f t="shared" si="111"/>
        <v>18621876.9320064</v>
      </c>
      <c r="BR199" s="1">
        <f t="shared" si="114"/>
        <v>19552970.77860672</v>
      </c>
      <c r="BS199" s="1">
        <f t="shared" si="116"/>
        <v>20530619.317537058</v>
      </c>
      <c r="BT199" s="1">
        <f t="shared" si="119"/>
        <v>21557150.283413913</v>
      </c>
      <c r="BU199" s="1">
        <f t="shared" si="121"/>
        <v>22635007.797584608</v>
      </c>
      <c r="BV199" s="1">
        <f t="shared" si="123"/>
        <v>23766758.187463839</v>
      </c>
      <c r="BW199" s="1">
        <f t="shared" si="125"/>
        <v>24955096.096837033</v>
      </c>
      <c r="BX199" s="1">
        <f t="shared" si="127"/>
        <v>26202850.901678886</v>
      </c>
      <c r="BY199" s="1">
        <f t="shared" si="129"/>
        <v>27512993.44676283</v>
      </c>
      <c r="BZ199" s="1">
        <f t="shared" si="131"/>
        <v>28888643.119100973</v>
      </c>
      <c r="CA199" s="1">
        <f t="shared" si="133"/>
        <v>30333075.275056023</v>
      </c>
      <c r="CB199" s="1">
        <f t="shared" si="136"/>
        <v>31849729.038808826</v>
      </c>
      <c r="CC199" s="1">
        <f t="shared" si="138"/>
        <v>33442215.49074927</v>
      </c>
      <c r="CD199" s="1">
        <f t="shared" si="140"/>
        <v>35114326.265286736</v>
      </c>
      <c r="CE199" s="1">
        <f t="shared" si="142"/>
        <v>36870042.578551076</v>
      </c>
      <c r="CF199" s="1">
        <f t="shared" si="145"/>
        <v>38713544.707478635</v>
      </c>
      <c r="CG199" s="1">
        <f t="shared" si="147"/>
        <v>40649221.942852572</v>
      </c>
      <c r="CH199" s="1">
        <f t="shared" si="149"/>
        <v>42681683.039995201</v>
      </c>
      <c r="CI199" s="1">
        <f t="shared" si="151"/>
        <v>44815767.191994965</v>
      </c>
      <c r="CJ199" s="1">
        <f t="shared" si="153"/>
        <v>47056555.551594712</v>
      </c>
      <c r="CK199" s="1">
        <f t="shared" si="155"/>
        <v>49409383.329174452</v>
      </c>
      <c r="CL199" s="1">
        <f t="shared" si="156"/>
        <v>51879852.495633177</v>
      </c>
      <c r="CM199" s="1">
        <f t="shared" si="159"/>
        <v>54473845.120414838</v>
      </c>
      <c r="CN199" s="1">
        <f t="shared" si="161"/>
        <v>57197537.376435585</v>
      </c>
      <c r="CO199" s="1">
        <f t="shared" si="163"/>
        <v>60057414.24525737</v>
      </c>
      <c r="CP199" s="1">
        <f t="shared" ref="CP199:CP205" si="165">$CP$100</f>
        <v>63060284.957520239</v>
      </c>
      <c r="CQ199" s="1">
        <f>$CQ$100</f>
        <v>66213299.205396257</v>
      </c>
      <c r="CR199" s="1">
        <f>(CS$79/$C$65)+CR$100</f>
        <v>65127076359.128525</v>
      </c>
      <c r="CS199" s="1"/>
      <c r="CT199" s="1"/>
      <c r="CU199" s="1"/>
      <c r="CV199" s="1"/>
      <c r="CW199" s="1"/>
      <c r="CX199" s="1"/>
    </row>
    <row r="200" spans="2:102" x14ac:dyDescent="0.2">
      <c r="B200" s="14">
        <v>94</v>
      </c>
      <c r="C200" s="1">
        <f t="shared" si="108"/>
        <v>-7500000</v>
      </c>
      <c r="D200" s="1">
        <f t="shared" si="112"/>
        <v>781122.25702368817</v>
      </c>
      <c r="E200" s="1">
        <f t="shared" si="113"/>
        <v>820178.36987487262</v>
      </c>
      <c r="F200" s="1">
        <f t="shared" si="143"/>
        <v>861187.28836861625</v>
      </c>
      <c r="G200" s="1">
        <f t="shared" si="134"/>
        <v>904246.65278704709</v>
      </c>
      <c r="H200" s="1">
        <f t="shared" si="118"/>
        <v>949458.98542639951</v>
      </c>
      <c r="I200" s="1">
        <f t="shared" si="120"/>
        <v>996931.93469771952</v>
      </c>
      <c r="J200" s="1">
        <f t="shared" si="122"/>
        <v>1046778.5314326056</v>
      </c>
      <c r="K200" s="1">
        <f t="shared" si="124"/>
        <v>1099117.458004236</v>
      </c>
      <c r="L200" s="1">
        <f t="shared" si="126"/>
        <v>1154073.3309044479</v>
      </c>
      <c r="M200" s="1">
        <f t="shared" si="128"/>
        <v>1211776.9974496705</v>
      </c>
      <c r="N200" s="1">
        <f t="shared" si="130"/>
        <v>1272365.8473221541</v>
      </c>
      <c r="O200" s="1">
        <f t="shared" si="132"/>
        <v>1335984.1396882618</v>
      </c>
      <c r="P200" s="1">
        <f t="shared" si="135"/>
        <v>1402783.3466726749</v>
      </c>
      <c r="Q200" s="1">
        <f t="shared" si="137"/>
        <v>1472922.5140063087</v>
      </c>
      <c r="R200" s="1">
        <f t="shared" si="139"/>
        <v>1546568.6397066242</v>
      </c>
      <c r="S200" s="1">
        <f t="shared" si="141"/>
        <v>1623897.0716919554</v>
      </c>
      <c r="T200" s="1">
        <f t="shared" si="144"/>
        <v>1705091.9252765533</v>
      </c>
      <c r="U200" s="1">
        <f t="shared" si="146"/>
        <v>1790346.521540381</v>
      </c>
      <c r="V200" s="1">
        <f t="shared" si="148"/>
        <v>1879863.8476174001</v>
      </c>
      <c r="W200" s="1">
        <f t="shared" si="150"/>
        <v>1973857.0399982701</v>
      </c>
      <c r="X200" s="1">
        <f t="shared" si="157"/>
        <v>2072549.8919981837</v>
      </c>
      <c r="Y200" s="1">
        <f t="shared" si="154"/>
        <v>2176177.386598093</v>
      </c>
      <c r="Z200" s="1">
        <f t="shared" si="154"/>
        <v>2176177.386598093</v>
      </c>
      <c r="AA200" s="1">
        <f t="shared" si="158"/>
        <v>2399235.5687243976</v>
      </c>
      <c r="AB200" s="1">
        <f t="shared" si="160"/>
        <v>2519197.3471606174</v>
      </c>
      <c r="AC200" s="1">
        <f t="shared" si="162"/>
        <v>2645157.2145186481</v>
      </c>
      <c r="AD200" s="1">
        <f t="shared" si="164"/>
        <v>2777415.0752445809</v>
      </c>
      <c r="AE200" s="1">
        <f t="shared" ref="AE200:AE205" si="166">$AE$100</f>
        <v>2916285.8290068102</v>
      </c>
      <c r="AF200" s="1">
        <f t="shared" si="73"/>
        <v>3062100.120457151</v>
      </c>
      <c r="AG200" s="1">
        <f t="shared" si="74"/>
        <v>3215205.1264800085</v>
      </c>
      <c r="AH200" s="1">
        <f t="shared" si="75"/>
        <v>3375965.3828040091</v>
      </c>
      <c r="AI200" s="1">
        <f t="shared" si="76"/>
        <v>3544763.6519442098</v>
      </c>
      <c r="AJ200" s="1">
        <f t="shared" si="77"/>
        <v>3722001.8345414205</v>
      </c>
      <c r="AK200" s="1">
        <f t="shared" si="78"/>
        <v>3908101.9262684914</v>
      </c>
      <c r="AL200" s="1">
        <f t="shared" si="79"/>
        <v>4103507.0225819163</v>
      </c>
      <c r="AM200" s="1">
        <f t="shared" si="80"/>
        <v>4308682.3737110123</v>
      </c>
      <c r="AN200" s="1">
        <f t="shared" si="81"/>
        <v>4524116.4923965633</v>
      </c>
      <c r="AO200" s="1">
        <f t="shared" si="82"/>
        <v>4750322.317016392</v>
      </c>
      <c r="AP200" s="1">
        <f t="shared" si="83"/>
        <v>4987838.4328672122</v>
      </c>
      <c r="AQ200" s="1">
        <f t="shared" si="84"/>
        <v>5237230.3545105727</v>
      </c>
      <c r="AR200" s="1">
        <f t="shared" si="85"/>
        <v>5499091.8722361019</v>
      </c>
      <c r="AS200" s="1">
        <f t="shared" si="86"/>
        <v>5774046.4658479076</v>
      </c>
      <c r="AT200" s="1">
        <f t="shared" si="87"/>
        <v>6062748.7891403036</v>
      </c>
      <c r="AU200" s="1">
        <f t="shared" si="88"/>
        <v>6365886.2285973188</v>
      </c>
      <c r="AV200" s="1">
        <f t="shared" si="89"/>
        <v>6684180.5400271853</v>
      </c>
      <c r="AW200" s="1">
        <f t="shared" si="90"/>
        <v>7018389.5670285448</v>
      </c>
      <c r="AX200" s="1">
        <f t="shared" si="91"/>
        <v>7369309.0453799721</v>
      </c>
      <c r="AY200" s="1">
        <f t="shared" si="92"/>
        <v>7737774.4976489712</v>
      </c>
      <c r="AZ200" s="1">
        <f t="shared" si="93"/>
        <v>8124663.2225314202</v>
      </c>
      <c r="BA200" s="1">
        <f t="shared" si="94"/>
        <v>8530896.3836579919</v>
      </c>
      <c r="BB200" s="1">
        <f t="shared" si="95"/>
        <v>8957441.2028408926</v>
      </c>
      <c r="BC200" s="1">
        <f t="shared" si="96"/>
        <v>9405313.2629829384</v>
      </c>
      <c r="BD200" s="1">
        <f t="shared" si="97"/>
        <v>9875578.9261320867</v>
      </c>
      <c r="BE200" s="1">
        <f t="shared" si="98"/>
        <v>10369357.872438692</v>
      </c>
      <c r="BF200" s="1">
        <f t="shared" si="99"/>
        <v>10887825.766060626</v>
      </c>
      <c r="BG200" s="1">
        <f t="shared" si="100"/>
        <v>11432217.054363659</v>
      </c>
      <c r="BH200" s="1">
        <f t="shared" si="101"/>
        <v>12003827.907081842</v>
      </c>
      <c r="BI200" s="1">
        <f t="shared" si="102"/>
        <v>12604019.302435935</v>
      </c>
      <c r="BJ200" s="1">
        <f t="shared" si="103"/>
        <v>13234220.267557733</v>
      </c>
      <c r="BK200" s="1">
        <f t="shared" si="104"/>
        <v>13895931.280935621</v>
      </c>
      <c r="BL200" s="1">
        <f t="shared" si="105"/>
        <v>14590727.844982402</v>
      </c>
      <c r="BM200" s="1">
        <f t="shared" si="106"/>
        <v>15320264.237231523</v>
      </c>
      <c r="BN200" s="1">
        <f t="shared" si="107"/>
        <v>16086277.4490931</v>
      </c>
      <c r="BO200" s="1">
        <f t="shared" si="109"/>
        <v>16890591.321547754</v>
      </c>
      <c r="BP200" s="1">
        <f t="shared" si="110"/>
        <v>17735120.887625143</v>
      </c>
      <c r="BQ200" s="1">
        <f t="shared" si="111"/>
        <v>18621876.9320064</v>
      </c>
      <c r="BR200" s="1">
        <f t="shared" si="114"/>
        <v>19552970.77860672</v>
      </c>
      <c r="BS200" s="1">
        <f t="shared" si="116"/>
        <v>20530619.317537058</v>
      </c>
      <c r="BT200" s="1">
        <f t="shared" si="119"/>
        <v>21557150.283413913</v>
      </c>
      <c r="BU200" s="1">
        <f t="shared" si="121"/>
        <v>22635007.797584608</v>
      </c>
      <c r="BV200" s="1">
        <f t="shared" si="123"/>
        <v>23766758.187463839</v>
      </c>
      <c r="BW200" s="1">
        <f t="shared" si="125"/>
        <v>24955096.096837033</v>
      </c>
      <c r="BX200" s="1">
        <f t="shared" si="127"/>
        <v>26202850.901678886</v>
      </c>
      <c r="BY200" s="1">
        <f t="shared" si="129"/>
        <v>27512993.44676283</v>
      </c>
      <c r="BZ200" s="1">
        <f t="shared" si="131"/>
        <v>28888643.119100973</v>
      </c>
      <c r="CA200" s="1">
        <f t="shared" si="133"/>
        <v>30333075.275056023</v>
      </c>
      <c r="CB200" s="1">
        <f t="shared" si="136"/>
        <v>31849729.038808826</v>
      </c>
      <c r="CC200" s="1">
        <f t="shared" si="138"/>
        <v>33442215.49074927</v>
      </c>
      <c r="CD200" s="1">
        <f t="shared" si="140"/>
        <v>35114326.265286736</v>
      </c>
      <c r="CE200" s="1">
        <f t="shared" si="142"/>
        <v>36870042.578551076</v>
      </c>
      <c r="CF200" s="1">
        <f t="shared" si="145"/>
        <v>38713544.707478635</v>
      </c>
      <c r="CG200" s="1">
        <f t="shared" si="147"/>
        <v>40649221.942852572</v>
      </c>
      <c r="CH200" s="1">
        <f t="shared" si="149"/>
        <v>42681683.039995201</v>
      </c>
      <c r="CI200" s="1">
        <f t="shared" si="151"/>
        <v>44815767.191994965</v>
      </c>
      <c r="CJ200" s="1">
        <f t="shared" si="153"/>
        <v>47056555.551594712</v>
      </c>
      <c r="CK200" s="1">
        <f t="shared" si="155"/>
        <v>49409383.329174452</v>
      </c>
      <c r="CL200" s="1">
        <f t="shared" si="156"/>
        <v>51879852.495633177</v>
      </c>
      <c r="CM200" s="1">
        <f t="shared" si="159"/>
        <v>54473845.120414838</v>
      </c>
      <c r="CN200" s="1">
        <f t="shared" si="161"/>
        <v>57197537.376435585</v>
      </c>
      <c r="CO200" s="1">
        <f t="shared" si="163"/>
        <v>60057414.24525737</v>
      </c>
      <c r="CP200" s="1">
        <f t="shared" si="165"/>
        <v>63060284.957520239</v>
      </c>
      <c r="CQ200" s="1">
        <f t="shared" ref="CQ200:CQ205" si="167">$CQ$100</f>
        <v>66213299.205396257</v>
      </c>
      <c r="CR200" s="1">
        <f>$CR$100</f>
        <v>69523964.165666074</v>
      </c>
      <c r="CS200" s="1">
        <f>(CT$79/$C$65)+CS$100</f>
        <v>69723191160.204346</v>
      </c>
      <c r="CT200" s="1"/>
      <c r="CU200" s="1"/>
      <c r="CV200" s="1"/>
      <c r="CW200" s="1"/>
      <c r="CX200" s="1"/>
    </row>
    <row r="201" spans="2:102" x14ac:dyDescent="0.2">
      <c r="B201" s="14">
        <v>95</v>
      </c>
      <c r="C201" s="1">
        <f t="shared" si="108"/>
        <v>-7500000</v>
      </c>
      <c r="D201" s="1">
        <f t="shared" si="112"/>
        <v>781122.25702368817</v>
      </c>
      <c r="E201" s="1">
        <f t="shared" si="113"/>
        <v>820178.36987487262</v>
      </c>
      <c r="F201" s="1">
        <f t="shared" si="143"/>
        <v>861187.28836861625</v>
      </c>
      <c r="G201" s="1">
        <f t="shared" si="134"/>
        <v>904246.65278704709</v>
      </c>
      <c r="H201" s="1">
        <f t="shared" si="118"/>
        <v>949458.98542639951</v>
      </c>
      <c r="I201" s="1">
        <f t="shared" si="120"/>
        <v>996931.93469771952</v>
      </c>
      <c r="J201" s="1">
        <f t="shared" si="122"/>
        <v>1046778.5314326056</v>
      </c>
      <c r="K201" s="1">
        <f t="shared" si="124"/>
        <v>1099117.458004236</v>
      </c>
      <c r="L201" s="1">
        <f t="shared" si="126"/>
        <v>1154073.3309044479</v>
      </c>
      <c r="M201" s="1">
        <f t="shared" si="128"/>
        <v>1211776.9974496705</v>
      </c>
      <c r="N201" s="1">
        <f t="shared" si="130"/>
        <v>1272365.8473221541</v>
      </c>
      <c r="O201" s="1">
        <f t="shared" si="132"/>
        <v>1335984.1396882618</v>
      </c>
      <c r="P201" s="1">
        <f t="shared" si="135"/>
        <v>1402783.3466726749</v>
      </c>
      <c r="Q201" s="1">
        <f t="shared" si="137"/>
        <v>1472922.5140063087</v>
      </c>
      <c r="R201" s="1">
        <f t="shared" si="139"/>
        <v>1546568.6397066242</v>
      </c>
      <c r="S201" s="1">
        <f t="shared" si="141"/>
        <v>1623897.0716919554</v>
      </c>
      <c r="T201" s="1">
        <f t="shared" si="144"/>
        <v>1705091.9252765533</v>
      </c>
      <c r="U201" s="1">
        <f t="shared" si="146"/>
        <v>1790346.521540381</v>
      </c>
      <c r="V201" s="1">
        <f t="shared" si="148"/>
        <v>1879863.8476174001</v>
      </c>
      <c r="W201" s="1">
        <f t="shared" si="150"/>
        <v>1973857.0399982701</v>
      </c>
      <c r="X201" s="1">
        <f t="shared" si="157"/>
        <v>2072549.8919981837</v>
      </c>
      <c r="Y201" s="1">
        <f t="shared" si="154"/>
        <v>2176177.386598093</v>
      </c>
      <c r="Z201" s="1">
        <f t="shared" si="154"/>
        <v>2176177.386598093</v>
      </c>
      <c r="AA201" s="1">
        <f t="shared" si="158"/>
        <v>2399235.5687243976</v>
      </c>
      <c r="AB201" s="1">
        <f t="shared" si="160"/>
        <v>2519197.3471606174</v>
      </c>
      <c r="AC201" s="1">
        <f t="shared" si="162"/>
        <v>2645157.2145186481</v>
      </c>
      <c r="AD201" s="1">
        <f t="shared" si="164"/>
        <v>2777415.0752445809</v>
      </c>
      <c r="AE201" s="1">
        <f t="shared" si="166"/>
        <v>2916285.8290068102</v>
      </c>
      <c r="AF201" s="1">
        <f t="shared" ref="AF201:AF205" si="168">$AF$100</f>
        <v>3062100.120457151</v>
      </c>
      <c r="AG201" s="1">
        <f t="shared" si="74"/>
        <v>3215205.1264800085</v>
      </c>
      <c r="AH201" s="1">
        <f t="shared" si="75"/>
        <v>3375965.3828040091</v>
      </c>
      <c r="AI201" s="1">
        <f t="shared" si="76"/>
        <v>3544763.6519442098</v>
      </c>
      <c r="AJ201" s="1">
        <f t="shared" si="77"/>
        <v>3722001.8345414205</v>
      </c>
      <c r="AK201" s="1">
        <f t="shared" si="78"/>
        <v>3908101.9262684914</v>
      </c>
      <c r="AL201" s="1">
        <f t="shared" si="79"/>
        <v>4103507.0225819163</v>
      </c>
      <c r="AM201" s="1">
        <f t="shared" si="80"/>
        <v>4308682.3737110123</v>
      </c>
      <c r="AN201" s="1">
        <f t="shared" si="81"/>
        <v>4524116.4923965633</v>
      </c>
      <c r="AO201" s="1">
        <f t="shared" si="82"/>
        <v>4750322.317016392</v>
      </c>
      <c r="AP201" s="1">
        <f t="shared" si="83"/>
        <v>4987838.4328672122</v>
      </c>
      <c r="AQ201" s="1">
        <f t="shared" si="84"/>
        <v>5237230.3545105727</v>
      </c>
      <c r="AR201" s="1">
        <f t="shared" si="85"/>
        <v>5499091.8722361019</v>
      </c>
      <c r="AS201" s="1">
        <f t="shared" si="86"/>
        <v>5774046.4658479076</v>
      </c>
      <c r="AT201" s="1">
        <f t="shared" si="87"/>
        <v>6062748.7891403036</v>
      </c>
      <c r="AU201" s="1">
        <f t="shared" si="88"/>
        <v>6365886.2285973188</v>
      </c>
      <c r="AV201" s="1">
        <f t="shared" si="89"/>
        <v>6684180.5400271853</v>
      </c>
      <c r="AW201" s="1">
        <f t="shared" si="90"/>
        <v>7018389.5670285448</v>
      </c>
      <c r="AX201" s="1">
        <f t="shared" si="91"/>
        <v>7369309.0453799721</v>
      </c>
      <c r="AY201" s="1">
        <f t="shared" si="92"/>
        <v>7737774.4976489712</v>
      </c>
      <c r="AZ201" s="1">
        <f t="shared" si="93"/>
        <v>8124663.2225314202</v>
      </c>
      <c r="BA201" s="1">
        <f t="shared" si="94"/>
        <v>8530896.3836579919</v>
      </c>
      <c r="BB201" s="1">
        <f t="shared" si="95"/>
        <v>8957441.2028408926</v>
      </c>
      <c r="BC201" s="1">
        <f t="shared" si="96"/>
        <v>9405313.2629829384</v>
      </c>
      <c r="BD201" s="1">
        <f t="shared" si="97"/>
        <v>9875578.9261320867</v>
      </c>
      <c r="BE201" s="1">
        <f t="shared" si="98"/>
        <v>10369357.872438692</v>
      </c>
      <c r="BF201" s="1">
        <f t="shared" si="99"/>
        <v>10887825.766060626</v>
      </c>
      <c r="BG201" s="1">
        <f t="shared" si="100"/>
        <v>11432217.054363659</v>
      </c>
      <c r="BH201" s="1">
        <f t="shared" si="101"/>
        <v>12003827.907081842</v>
      </c>
      <c r="BI201" s="1">
        <f t="shared" si="102"/>
        <v>12604019.302435935</v>
      </c>
      <c r="BJ201" s="1">
        <f t="shared" si="103"/>
        <v>13234220.267557733</v>
      </c>
      <c r="BK201" s="1">
        <f t="shared" si="104"/>
        <v>13895931.280935621</v>
      </c>
      <c r="BL201" s="1">
        <f t="shared" si="105"/>
        <v>14590727.844982402</v>
      </c>
      <c r="BM201" s="1">
        <f t="shared" si="106"/>
        <v>15320264.237231523</v>
      </c>
      <c r="BN201" s="1">
        <f t="shared" si="107"/>
        <v>16086277.4490931</v>
      </c>
      <c r="BO201" s="1">
        <f t="shared" si="109"/>
        <v>16890591.321547754</v>
      </c>
      <c r="BP201" s="1">
        <f t="shared" si="110"/>
        <v>17735120.887625143</v>
      </c>
      <c r="BQ201" s="1">
        <f t="shared" si="111"/>
        <v>18621876.9320064</v>
      </c>
      <c r="BR201" s="1">
        <f t="shared" si="114"/>
        <v>19552970.77860672</v>
      </c>
      <c r="BS201" s="1">
        <f t="shared" si="116"/>
        <v>20530619.317537058</v>
      </c>
      <c r="BT201" s="1">
        <f t="shared" si="119"/>
        <v>21557150.283413913</v>
      </c>
      <c r="BU201" s="1">
        <f t="shared" si="121"/>
        <v>22635007.797584608</v>
      </c>
      <c r="BV201" s="1">
        <f t="shared" si="123"/>
        <v>23766758.187463839</v>
      </c>
      <c r="BW201" s="1">
        <f t="shared" si="125"/>
        <v>24955096.096837033</v>
      </c>
      <c r="BX201" s="1">
        <f t="shared" si="127"/>
        <v>26202850.901678886</v>
      </c>
      <c r="BY201" s="1">
        <f t="shared" si="129"/>
        <v>27512993.44676283</v>
      </c>
      <c r="BZ201" s="1">
        <f t="shared" si="131"/>
        <v>28888643.119100973</v>
      </c>
      <c r="CA201" s="1">
        <f t="shared" si="133"/>
        <v>30333075.275056023</v>
      </c>
      <c r="CB201" s="1">
        <f t="shared" si="136"/>
        <v>31849729.038808826</v>
      </c>
      <c r="CC201" s="1">
        <f t="shared" si="138"/>
        <v>33442215.49074927</v>
      </c>
      <c r="CD201" s="1">
        <f t="shared" si="140"/>
        <v>35114326.265286736</v>
      </c>
      <c r="CE201" s="1">
        <f t="shared" si="142"/>
        <v>36870042.578551076</v>
      </c>
      <c r="CF201" s="1">
        <f t="shared" si="145"/>
        <v>38713544.707478635</v>
      </c>
      <c r="CG201" s="1">
        <f t="shared" si="147"/>
        <v>40649221.942852572</v>
      </c>
      <c r="CH201" s="1">
        <f t="shared" si="149"/>
        <v>42681683.039995201</v>
      </c>
      <c r="CI201" s="1">
        <f t="shared" si="151"/>
        <v>44815767.191994965</v>
      </c>
      <c r="CJ201" s="1">
        <f t="shared" si="153"/>
        <v>47056555.551594712</v>
      </c>
      <c r="CK201" s="1">
        <f t="shared" si="155"/>
        <v>49409383.329174452</v>
      </c>
      <c r="CL201" s="1">
        <f t="shared" si="156"/>
        <v>51879852.495633177</v>
      </c>
      <c r="CM201" s="1">
        <f t="shared" si="159"/>
        <v>54473845.120414838</v>
      </c>
      <c r="CN201" s="1">
        <f t="shared" si="161"/>
        <v>57197537.376435585</v>
      </c>
      <c r="CO201" s="1">
        <f t="shared" si="163"/>
        <v>60057414.24525737</v>
      </c>
      <c r="CP201" s="1">
        <f t="shared" si="165"/>
        <v>63060284.957520239</v>
      </c>
      <c r="CQ201" s="1">
        <f t="shared" si="167"/>
        <v>66213299.205396257</v>
      </c>
      <c r="CR201" s="1">
        <f t="shared" ref="CR201:CR205" si="169">$CR$100</f>
        <v>69523964.165666074</v>
      </c>
      <c r="CS201" s="1">
        <f>$CS$100</f>
        <v>73000162.373949379</v>
      </c>
      <c r="CT201" s="1">
        <f>(CU$79/$C$65)+CT$100</f>
        <v>76006426387.734314</v>
      </c>
      <c r="CU201" s="1"/>
      <c r="CV201" s="1"/>
      <c r="CW201" s="1"/>
      <c r="CX201" s="1"/>
    </row>
    <row r="202" spans="2:102" x14ac:dyDescent="0.2">
      <c r="B202" s="14">
        <v>96</v>
      </c>
      <c r="C202" s="1">
        <f t="shared" si="108"/>
        <v>-7500000</v>
      </c>
      <c r="D202" s="1">
        <f t="shared" si="112"/>
        <v>781122.25702368817</v>
      </c>
      <c r="E202" s="1">
        <f t="shared" si="113"/>
        <v>820178.36987487262</v>
      </c>
      <c r="F202" s="1">
        <f>$F$100</f>
        <v>861187.28836861625</v>
      </c>
      <c r="G202" s="1">
        <f t="shared" si="134"/>
        <v>904246.65278704709</v>
      </c>
      <c r="H202" s="1">
        <f t="shared" si="118"/>
        <v>949458.98542639951</v>
      </c>
      <c r="I202" s="1">
        <f t="shared" si="120"/>
        <v>996931.93469771952</v>
      </c>
      <c r="J202" s="1">
        <f t="shared" si="122"/>
        <v>1046778.5314326056</v>
      </c>
      <c r="K202" s="1">
        <f t="shared" si="124"/>
        <v>1099117.458004236</v>
      </c>
      <c r="L202" s="1">
        <f t="shared" si="126"/>
        <v>1154073.3309044479</v>
      </c>
      <c r="M202" s="1">
        <f t="shared" si="128"/>
        <v>1211776.9974496705</v>
      </c>
      <c r="N202" s="1">
        <f t="shared" si="130"/>
        <v>1272365.8473221541</v>
      </c>
      <c r="O202" s="1">
        <f t="shared" si="132"/>
        <v>1335984.1396882618</v>
      </c>
      <c r="P202" s="1">
        <f t="shared" si="135"/>
        <v>1402783.3466726749</v>
      </c>
      <c r="Q202" s="1">
        <f t="shared" si="137"/>
        <v>1472922.5140063087</v>
      </c>
      <c r="R202" s="1">
        <f t="shared" si="139"/>
        <v>1546568.6397066242</v>
      </c>
      <c r="S202" s="1">
        <f t="shared" si="141"/>
        <v>1623897.0716919554</v>
      </c>
      <c r="T202" s="1">
        <f t="shared" si="144"/>
        <v>1705091.9252765533</v>
      </c>
      <c r="U202" s="1">
        <f t="shared" si="146"/>
        <v>1790346.521540381</v>
      </c>
      <c r="V202" s="1">
        <f t="shared" si="148"/>
        <v>1879863.8476174001</v>
      </c>
      <c r="W202" s="1">
        <f t="shared" si="150"/>
        <v>1973857.0399982701</v>
      </c>
      <c r="X202" s="1">
        <f t="shared" si="157"/>
        <v>2072549.8919981837</v>
      </c>
      <c r="Y202" s="1">
        <f t="shared" si="154"/>
        <v>2176177.386598093</v>
      </c>
      <c r="Z202" s="1">
        <f t="shared" si="154"/>
        <v>2176177.386598093</v>
      </c>
      <c r="AA202" s="1">
        <f t="shared" si="158"/>
        <v>2399235.5687243976</v>
      </c>
      <c r="AB202" s="1">
        <f t="shared" si="160"/>
        <v>2519197.3471606174</v>
      </c>
      <c r="AC202" s="1">
        <f t="shared" si="162"/>
        <v>2645157.2145186481</v>
      </c>
      <c r="AD202" s="1">
        <f t="shared" si="164"/>
        <v>2777415.0752445809</v>
      </c>
      <c r="AE202" s="1">
        <f t="shared" si="166"/>
        <v>2916285.8290068102</v>
      </c>
      <c r="AF202" s="1">
        <f t="shared" si="168"/>
        <v>3062100.120457151</v>
      </c>
      <c r="AG202" s="1">
        <f t="shared" ref="AG202:AG205" si="170">$AG$100</f>
        <v>3215205.1264800085</v>
      </c>
      <c r="AH202" s="1">
        <f t="shared" si="75"/>
        <v>3375965.3828040091</v>
      </c>
      <c r="AI202" s="1">
        <f t="shared" si="76"/>
        <v>3544763.6519442098</v>
      </c>
      <c r="AJ202" s="1">
        <f t="shared" si="77"/>
        <v>3722001.8345414205</v>
      </c>
      <c r="AK202" s="1">
        <f t="shared" si="78"/>
        <v>3908101.9262684914</v>
      </c>
      <c r="AL202" s="1">
        <f t="shared" si="79"/>
        <v>4103507.0225819163</v>
      </c>
      <c r="AM202" s="1">
        <f t="shared" si="80"/>
        <v>4308682.3737110123</v>
      </c>
      <c r="AN202" s="1">
        <f t="shared" si="81"/>
        <v>4524116.4923965633</v>
      </c>
      <c r="AO202" s="1">
        <f t="shared" si="82"/>
        <v>4750322.317016392</v>
      </c>
      <c r="AP202" s="1">
        <f t="shared" si="83"/>
        <v>4987838.4328672122</v>
      </c>
      <c r="AQ202" s="1">
        <f t="shared" si="84"/>
        <v>5237230.3545105727</v>
      </c>
      <c r="AR202" s="1">
        <f t="shared" si="85"/>
        <v>5499091.8722361019</v>
      </c>
      <c r="AS202" s="1">
        <f t="shared" si="86"/>
        <v>5774046.4658479076</v>
      </c>
      <c r="AT202" s="1">
        <f t="shared" si="87"/>
        <v>6062748.7891403036</v>
      </c>
      <c r="AU202" s="1">
        <f t="shared" si="88"/>
        <v>6365886.2285973188</v>
      </c>
      <c r="AV202" s="1">
        <f t="shared" si="89"/>
        <v>6684180.5400271853</v>
      </c>
      <c r="AW202" s="1">
        <f t="shared" si="90"/>
        <v>7018389.5670285448</v>
      </c>
      <c r="AX202" s="1">
        <f t="shared" si="91"/>
        <v>7369309.0453799721</v>
      </c>
      <c r="AY202" s="1">
        <f t="shared" si="92"/>
        <v>7737774.4976489712</v>
      </c>
      <c r="AZ202" s="1">
        <f t="shared" si="93"/>
        <v>8124663.2225314202</v>
      </c>
      <c r="BA202" s="1">
        <f t="shared" si="94"/>
        <v>8530896.3836579919</v>
      </c>
      <c r="BB202" s="1">
        <f t="shared" si="95"/>
        <v>8957441.2028408926</v>
      </c>
      <c r="BC202" s="1">
        <f t="shared" si="96"/>
        <v>9405313.2629829384</v>
      </c>
      <c r="BD202" s="1">
        <f t="shared" si="97"/>
        <v>9875578.9261320867</v>
      </c>
      <c r="BE202" s="1">
        <f t="shared" si="98"/>
        <v>10369357.872438692</v>
      </c>
      <c r="BF202" s="1">
        <f t="shared" si="99"/>
        <v>10887825.766060626</v>
      </c>
      <c r="BG202" s="1">
        <f t="shared" si="100"/>
        <v>11432217.054363659</v>
      </c>
      <c r="BH202" s="1">
        <f t="shared" si="101"/>
        <v>12003827.907081842</v>
      </c>
      <c r="BI202" s="1">
        <f t="shared" si="102"/>
        <v>12604019.302435935</v>
      </c>
      <c r="BJ202" s="1">
        <f t="shared" si="103"/>
        <v>13234220.267557733</v>
      </c>
      <c r="BK202" s="1">
        <f t="shared" si="104"/>
        <v>13895931.280935621</v>
      </c>
      <c r="BL202" s="1">
        <f t="shared" si="105"/>
        <v>14590727.844982402</v>
      </c>
      <c r="BM202" s="1">
        <f t="shared" si="106"/>
        <v>15320264.237231523</v>
      </c>
      <c r="BN202" s="1">
        <f t="shared" si="107"/>
        <v>16086277.4490931</v>
      </c>
      <c r="BO202" s="1">
        <f t="shared" si="109"/>
        <v>16890591.321547754</v>
      </c>
      <c r="BP202" s="1">
        <f t="shared" si="110"/>
        <v>17735120.887625143</v>
      </c>
      <c r="BQ202" s="1">
        <f t="shared" si="111"/>
        <v>18621876.9320064</v>
      </c>
      <c r="BR202" s="1">
        <f t="shared" si="114"/>
        <v>19552970.77860672</v>
      </c>
      <c r="BS202" s="1">
        <f t="shared" si="116"/>
        <v>20530619.317537058</v>
      </c>
      <c r="BT202" s="1">
        <f t="shared" si="119"/>
        <v>21557150.283413913</v>
      </c>
      <c r="BU202" s="1">
        <f t="shared" si="121"/>
        <v>22635007.797584608</v>
      </c>
      <c r="BV202" s="1">
        <f t="shared" si="123"/>
        <v>23766758.187463839</v>
      </c>
      <c r="BW202" s="1">
        <f t="shared" si="125"/>
        <v>24955096.096837033</v>
      </c>
      <c r="BX202" s="1">
        <f t="shared" si="127"/>
        <v>26202850.901678886</v>
      </c>
      <c r="BY202" s="1">
        <f t="shared" si="129"/>
        <v>27512993.44676283</v>
      </c>
      <c r="BZ202" s="1">
        <f t="shared" si="131"/>
        <v>28888643.119100973</v>
      </c>
      <c r="CA202" s="1">
        <f t="shared" si="133"/>
        <v>30333075.275056023</v>
      </c>
      <c r="CB202" s="1">
        <f t="shared" si="136"/>
        <v>31849729.038808826</v>
      </c>
      <c r="CC202" s="1">
        <f t="shared" si="138"/>
        <v>33442215.49074927</v>
      </c>
      <c r="CD202" s="1">
        <f t="shared" si="140"/>
        <v>35114326.265286736</v>
      </c>
      <c r="CE202" s="1">
        <f t="shared" si="142"/>
        <v>36870042.578551076</v>
      </c>
      <c r="CF202" s="1">
        <f t="shared" si="145"/>
        <v>38713544.707478635</v>
      </c>
      <c r="CG202" s="1">
        <f t="shared" si="147"/>
        <v>40649221.942852572</v>
      </c>
      <c r="CH202" s="1">
        <f t="shared" si="149"/>
        <v>42681683.039995201</v>
      </c>
      <c r="CI202" s="1">
        <f t="shared" si="151"/>
        <v>44815767.191994965</v>
      </c>
      <c r="CJ202" s="1">
        <f t="shared" si="153"/>
        <v>47056555.551594712</v>
      </c>
      <c r="CK202" s="1">
        <f t="shared" si="155"/>
        <v>49409383.329174452</v>
      </c>
      <c r="CL202" s="1">
        <f t="shared" si="156"/>
        <v>51879852.495633177</v>
      </c>
      <c r="CM202" s="1">
        <f t="shared" si="159"/>
        <v>54473845.120414838</v>
      </c>
      <c r="CN202" s="1">
        <f t="shared" si="161"/>
        <v>57197537.376435585</v>
      </c>
      <c r="CO202" s="1">
        <f t="shared" si="163"/>
        <v>60057414.24525737</v>
      </c>
      <c r="CP202" s="1">
        <f t="shared" si="165"/>
        <v>63060284.957520239</v>
      </c>
      <c r="CQ202" s="1">
        <f t="shared" si="167"/>
        <v>66213299.205396257</v>
      </c>
      <c r="CR202" s="1">
        <f t="shared" si="169"/>
        <v>69523964.165666074</v>
      </c>
      <c r="CS202" s="1">
        <f t="shared" ref="CS202:CS205" si="171">$CS$100</f>
        <v>73000162.373949379</v>
      </c>
      <c r="CT202" s="1">
        <f>$CT$100</f>
        <v>76650170.492646858</v>
      </c>
      <c r="CU202" s="1">
        <f>(CV$79/$C$65)+CU$100</f>
        <v>82108785797.343445</v>
      </c>
      <c r="CV202" s="1"/>
      <c r="CW202" s="1"/>
      <c r="CX202" s="1"/>
    </row>
    <row r="203" spans="2:102" x14ac:dyDescent="0.2">
      <c r="B203" s="14">
        <v>97</v>
      </c>
      <c r="C203" s="1">
        <f t="shared" si="108"/>
        <v>-7500000</v>
      </c>
      <c r="D203" s="1">
        <f t="shared" si="112"/>
        <v>781122.25702368817</v>
      </c>
      <c r="E203" s="1">
        <f t="shared" si="113"/>
        <v>820178.36987487262</v>
      </c>
      <c r="F203" s="1">
        <f t="shared" ref="F203:F205" si="172">$F$100</f>
        <v>861187.28836861625</v>
      </c>
      <c r="G203" s="1">
        <f t="shared" si="134"/>
        <v>904246.65278704709</v>
      </c>
      <c r="H203" s="1">
        <f t="shared" si="118"/>
        <v>949458.98542639951</v>
      </c>
      <c r="I203" s="1">
        <f t="shared" si="120"/>
        <v>996931.93469771952</v>
      </c>
      <c r="J203" s="1">
        <f t="shared" si="122"/>
        <v>1046778.5314326056</v>
      </c>
      <c r="K203" s="1">
        <f t="shared" si="124"/>
        <v>1099117.458004236</v>
      </c>
      <c r="L203" s="1">
        <f t="shared" si="126"/>
        <v>1154073.3309044479</v>
      </c>
      <c r="M203" s="1">
        <f t="shared" si="128"/>
        <v>1211776.9974496705</v>
      </c>
      <c r="N203" s="1">
        <f t="shared" si="130"/>
        <v>1272365.8473221541</v>
      </c>
      <c r="O203" s="1">
        <f t="shared" si="132"/>
        <v>1335984.1396882618</v>
      </c>
      <c r="P203" s="1">
        <f t="shared" si="135"/>
        <v>1402783.3466726749</v>
      </c>
      <c r="Q203" s="1">
        <f t="shared" si="137"/>
        <v>1472922.5140063087</v>
      </c>
      <c r="R203" s="1">
        <f t="shared" si="139"/>
        <v>1546568.6397066242</v>
      </c>
      <c r="S203" s="1">
        <f t="shared" si="141"/>
        <v>1623897.0716919554</v>
      </c>
      <c r="T203" s="1">
        <f t="shared" si="144"/>
        <v>1705091.9252765533</v>
      </c>
      <c r="U203" s="1">
        <f t="shared" si="146"/>
        <v>1790346.521540381</v>
      </c>
      <c r="V203" s="1">
        <f t="shared" si="148"/>
        <v>1879863.8476174001</v>
      </c>
      <c r="W203" s="1">
        <f t="shared" si="150"/>
        <v>1973857.0399982701</v>
      </c>
      <c r="X203" s="1">
        <f t="shared" si="157"/>
        <v>2072549.8919981837</v>
      </c>
      <c r="Y203" s="1">
        <f t="shared" si="154"/>
        <v>2176177.386598093</v>
      </c>
      <c r="Z203" s="1">
        <f t="shared" si="154"/>
        <v>2176177.386598093</v>
      </c>
      <c r="AA203" s="1">
        <f t="shared" si="158"/>
        <v>2399235.5687243976</v>
      </c>
      <c r="AB203" s="1">
        <f t="shared" si="160"/>
        <v>2519197.3471606174</v>
      </c>
      <c r="AC203" s="1">
        <f t="shared" si="162"/>
        <v>2645157.2145186481</v>
      </c>
      <c r="AD203" s="1">
        <f t="shared" si="164"/>
        <v>2777415.0752445809</v>
      </c>
      <c r="AE203" s="1">
        <f t="shared" si="166"/>
        <v>2916285.8290068102</v>
      </c>
      <c r="AF203" s="1">
        <f t="shared" si="168"/>
        <v>3062100.120457151</v>
      </c>
      <c r="AG203" s="1">
        <f t="shared" si="170"/>
        <v>3215205.1264800085</v>
      </c>
      <c r="AH203" s="1">
        <f t="shared" ref="AH203:AH205" si="173">$AH$100</f>
        <v>3375965.3828040091</v>
      </c>
      <c r="AI203" s="1">
        <f t="shared" si="76"/>
        <v>3544763.6519442098</v>
      </c>
      <c r="AJ203" s="1">
        <f t="shared" si="77"/>
        <v>3722001.8345414205</v>
      </c>
      <c r="AK203" s="1">
        <f t="shared" si="78"/>
        <v>3908101.9262684914</v>
      </c>
      <c r="AL203" s="1">
        <f t="shared" si="79"/>
        <v>4103507.0225819163</v>
      </c>
      <c r="AM203" s="1">
        <f t="shared" si="80"/>
        <v>4308682.3737110123</v>
      </c>
      <c r="AN203" s="1">
        <f t="shared" si="81"/>
        <v>4524116.4923965633</v>
      </c>
      <c r="AO203" s="1">
        <f t="shared" si="82"/>
        <v>4750322.317016392</v>
      </c>
      <c r="AP203" s="1">
        <f t="shared" si="83"/>
        <v>4987838.4328672122</v>
      </c>
      <c r="AQ203" s="1">
        <f t="shared" si="84"/>
        <v>5237230.3545105727</v>
      </c>
      <c r="AR203" s="1">
        <f t="shared" si="85"/>
        <v>5499091.8722361019</v>
      </c>
      <c r="AS203" s="1">
        <f t="shared" si="86"/>
        <v>5774046.4658479076</v>
      </c>
      <c r="AT203" s="1">
        <f t="shared" si="87"/>
        <v>6062748.7891403036</v>
      </c>
      <c r="AU203" s="1">
        <f t="shared" si="88"/>
        <v>6365886.2285973188</v>
      </c>
      <c r="AV203" s="1">
        <f t="shared" si="89"/>
        <v>6684180.5400271853</v>
      </c>
      <c r="AW203" s="1">
        <f t="shared" si="90"/>
        <v>7018389.5670285448</v>
      </c>
      <c r="AX203" s="1">
        <f t="shared" si="91"/>
        <v>7369309.0453799721</v>
      </c>
      <c r="AY203" s="1">
        <f t="shared" si="92"/>
        <v>7737774.4976489712</v>
      </c>
      <c r="AZ203" s="1">
        <f t="shared" si="93"/>
        <v>8124663.2225314202</v>
      </c>
      <c r="BA203" s="1">
        <f t="shared" si="94"/>
        <v>8530896.3836579919</v>
      </c>
      <c r="BB203" s="1">
        <f t="shared" si="95"/>
        <v>8957441.2028408926</v>
      </c>
      <c r="BC203" s="1">
        <f t="shared" si="96"/>
        <v>9405313.2629829384</v>
      </c>
      <c r="BD203" s="1">
        <f t="shared" si="97"/>
        <v>9875578.9261320867</v>
      </c>
      <c r="BE203" s="1">
        <f t="shared" si="98"/>
        <v>10369357.872438692</v>
      </c>
      <c r="BF203" s="1">
        <f t="shared" si="99"/>
        <v>10887825.766060626</v>
      </c>
      <c r="BG203" s="1">
        <f t="shared" si="100"/>
        <v>11432217.054363659</v>
      </c>
      <c r="BH203" s="1">
        <f t="shared" si="101"/>
        <v>12003827.907081842</v>
      </c>
      <c r="BI203" s="1">
        <f t="shared" si="102"/>
        <v>12604019.302435935</v>
      </c>
      <c r="BJ203" s="1">
        <f t="shared" si="103"/>
        <v>13234220.267557733</v>
      </c>
      <c r="BK203" s="1">
        <f t="shared" si="104"/>
        <v>13895931.280935621</v>
      </c>
      <c r="BL203" s="1">
        <f t="shared" si="105"/>
        <v>14590727.844982402</v>
      </c>
      <c r="BM203" s="1">
        <f t="shared" si="106"/>
        <v>15320264.237231523</v>
      </c>
      <c r="BN203" s="1">
        <f t="shared" si="107"/>
        <v>16086277.4490931</v>
      </c>
      <c r="BO203" s="1">
        <f t="shared" si="109"/>
        <v>16890591.321547754</v>
      </c>
      <c r="BP203" s="1">
        <f t="shared" si="110"/>
        <v>17735120.887625143</v>
      </c>
      <c r="BQ203" s="1">
        <f t="shared" si="111"/>
        <v>18621876.9320064</v>
      </c>
      <c r="BR203" s="1">
        <f t="shared" si="114"/>
        <v>19552970.77860672</v>
      </c>
      <c r="BS203" s="1">
        <f t="shared" si="116"/>
        <v>20530619.317537058</v>
      </c>
      <c r="BT203" s="1">
        <f t="shared" si="119"/>
        <v>21557150.283413913</v>
      </c>
      <c r="BU203" s="1">
        <f t="shared" si="121"/>
        <v>22635007.797584608</v>
      </c>
      <c r="BV203" s="1">
        <f t="shared" si="123"/>
        <v>23766758.187463839</v>
      </c>
      <c r="BW203" s="1">
        <f t="shared" si="125"/>
        <v>24955096.096837033</v>
      </c>
      <c r="BX203" s="1">
        <f t="shared" si="127"/>
        <v>26202850.901678886</v>
      </c>
      <c r="BY203" s="1">
        <f t="shared" si="129"/>
        <v>27512993.44676283</v>
      </c>
      <c r="BZ203" s="1">
        <f t="shared" si="131"/>
        <v>28888643.119100973</v>
      </c>
      <c r="CA203" s="1">
        <f t="shared" si="133"/>
        <v>30333075.275056023</v>
      </c>
      <c r="CB203" s="1">
        <f t="shared" si="136"/>
        <v>31849729.038808826</v>
      </c>
      <c r="CC203" s="1">
        <f t="shared" si="138"/>
        <v>33442215.49074927</v>
      </c>
      <c r="CD203" s="1">
        <f t="shared" si="140"/>
        <v>35114326.265286736</v>
      </c>
      <c r="CE203" s="1">
        <f t="shared" si="142"/>
        <v>36870042.578551076</v>
      </c>
      <c r="CF203" s="1">
        <f t="shared" si="145"/>
        <v>38713544.707478635</v>
      </c>
      <c r="CG203" s="1">
        <f t="shared" si="147"/>
        <v>40649221.942852572</v>
      </c>
      <c r="CH203" s="1">
        <f t="shared" si="149"/>
        <v>42681683.039995201</v>
      </c>
      <c r="CI203" s="1">
        <f t="shared" si="151"/>
        <v>44815767.191994965</v>
      </c>
      <c r="CJ203" s="1">
        <f t="shared" si="153"/>
        <v>47056555.551594712</v>
      </c>
      <c r="CK203" s="1">
        <f t="shared" si="155"/>
        <v>49409383.329174452</v>
      </c>
      <c r="CL203" s="1">
        <f t="shared" si="156"/>
        <v>51879852.495633177</v>
      </c>
      <c r="CM203" s="1">
        <f t="shared" si="159"/>
        <v>54473845.120414838</v>
      </c>
      <c r="CN203" s="1">
        <f t="shared" si="161"/>
        <v>57197537.376435585</v>
      </c>
      <c r="CO203" s="1">
        <f t="shared" si="163"/>
        <v>60057414.24525737</v>
      </c>
      <c r="CP203" s="1">
        <f t="shared" si="165"/>
        <v>63060284.957520239</v>
      </c>
      <c r="CQ203" s="1">
        <f t="shared" si="167"/>
        <v>66213299.205396257</v>
      </c>
      <c r="CR203" s="1">
        <f t="shared" si="169"/>
        <v>69523964.165666074</v>
      </c>
      <c r="CS203" s="1">
        <f t="shared" si="171"/>
        <v>73000162.373949379</v>
      </c>
      <c r="CT203" s="1">
        <f t="shared" ref="CT203:CT205" si="174">$CT$100</f>
        <v>76650170.492646858</v>
      </c>
      <c r="CU203" s="1">
        <f>$CU$100</f>
        <v>80482679.017279208</v>
      </c>
      <c r="CV203" s="1">
        <f>(CW$79/$C$65)+CV$100</f>
        <v>88700426224.650864</v>
      </c>
      <c r="CW203" s="1"/>
      <c r="CX203" s="1"/>
    </row>
    <row r="204" spans="2:102" x14ac:dyDescent="0.2">
      <c r="B204" s="14">
        <v>98</v>
      </c>
      <c r="C204" s="1">
        <f t="shared" si="108"/>
        <v>-7500000</v>
      </c>
      <c r="D204" s="1">
        <f t="shared" si="112"/>
        <v>781122.25702368817</v>
      </c>
      <c r="E204" s="1">
        <f t="shared" si="113"/>
        <v>820178.36987487262</v>
      </c>
      <c r="F204" s="1">
        <f t="shared" si="172"/>
        <v>861187.28836861625</v>
      </c>
      <c r="G204" s="1">
        <f t="shared" si="134"/>
        <v>904246.65278704709</v>
      </c>
      <c r="H204" s="1">
        <f t="shared" si="118"/>
        <v>949458.98542639951</v>
      </c>
      <c r="I204" s="1">
        <f t="shared" si="120"/>
        <v>996931.93469771952</v>
      </c>
      <c r="J204" s="1">
        <f t="shared" si="122"/>
        <v>1046778.5314326056</v>
      </c>
      <c r="K204" s="1">
        <f t="shared" si="124"/>
        <v>1099117.458004236</v>
      </c>
      <c r="L204" s="1">
        <f t="shared" si="126"/>
        <v>1154073.3309044479</v>
      </c>
      <c r="M204" s="1">
        <f t="shared" si="128"/>
        <v>1211776.9974496705</v>
      </c>
      <c r="N204" s="1">
        <f t="shared" si="130"/>
        <v>1272365.8473221541</v>
      </c>
      <c r="O204" s="1">
        <f t="shared" si="132"/>
        <v>1335984.1396882618</v>
      </c>
      <c r="P204" s="1">
        <f t="shared" si="135"/>
        <v>1402783.3466726749</v>
      </c>
      <c r="Q204" s="1">
        <f t="shared" si="137"/>
        <v>1472922.5140063087</v>
      </c>
      <c r="R204" s="1">
        <f t="shared" si="139"/>
        <v>1546568.6397066242</v>
      </c>
      <c r="S204" s="1">
        <f t="shared" si="141"/>
        <v>1623897.0716919554</v>
      </c>
      <c r="T204" s="1">
        <f t="shared" si="144"/>
        <v>1705091.9252765533</v>
      </c>
      <c r="U204" s="1">
        <f t="shared" si="146"/>
        <v>1790346.521540381</v>
      </c>
      <c r="V204" s="1">
        <f t="shared" si="148"/>
        <v>1879863.8476174001</v>
      </c>
      <c r="W204" s="1">
        <f t="shared" si="150"/>
        <v>1973857.0399982701</v>
      </c>
      <c r="X204" s="1">
        <f t="shared" si="157"/>
        <v>2072549.8919981837</v>
      </c>
      <c r="Y204" s="1">
        <f t="shared" si="154"/>
        <v>2176177.386598093</v>
      </c>
      <c r="Z204" s="1">
        <f t="shared" si="154"/>
        <v>2176177.386598093</v>
      </c>
      <c r="AA204" s="1">
        <f t="shared" si="158"/>
        <v>2399235.5687243976</v>
      </c>
      <c r="AB204" s="1">
        <f t="shared" si="160"/>
        <v>2519197.3471606174</v>
      </c>
      <c r="AC204" s="1">
        <f t="shared" si="162"/>
        <v>2645157.2145186481</v>
      </c>
      <c r="AD204" s="1">
        <f t="shared" si="164"/>
        <v>2777415.0752445809</v>
      </c>
      <c r="AE204" s="1">
        <f t="shared" si="166"/>
        <v>2916285.8290068102</v>
      </c>
      <c r="AF204" s="1">
        <f t="shared" si="168"/>
        <v>3062100.120457151</v>
      </c>
      <c r="AG204" s="1">
        <f t="shared" si="170"/>
        <v>3215205.1264800085</v>
      </c>
      <c r="AH204" s="1">
        <f t="shared" si="173"/>
        <v>3375965.3828040091</v>
      </c>
      <c r="AI204" s="1">
        <f t="shared" ref="AI204:AI205" si="175">$AI$100</f>
        <v>3544763.6519442098</v>
      </c>
      <c r="AJ204" s="1">
        <f t="shared" si="77"/>
        <v>3722001.8345414205</v>
      </c>
      <c r="AK204" s="1">
        <f t="shared" si="78"/>
        <v>3908101.9262684914</v>
      </c>
      <c r="AL204" s="1">
        <f t="shared" si="79"/>
        <v>4103507.0225819163</v>
      </c>
      <c r="AM204" s="1">
        <f t="shared" si="80"/>
        <v>4308682.3737110123</v>
      </c>
      <c r="AN204" s="1">
        <f t="shared" si="81"/>
        <v>4524116.4923965633</v>
      </c>
      <c r="AO204" s="1">
        <f t="shared" si="82"/>
        <v>4750322.317016392</v>
      </c>
      <c r="AP204" s="1">
        <f t="shared" si="83"/>
        <v>4987838.4328672122</v>
      </c>
      <c r="AQ204" s="1">
        <f t="shared" si="84"/>
        <v>5237230.3545105727</v>
      </c>
      <c r="AR204" s="1">
        <f t="shared" si="85"/>
        <v>5499091.8722361019</v>
      </c>
      <c r="AS204" s="1">
        <f t="shared" si="86"/>
        <v>5774046.4658479076</v>
      </c>
      <c r="AT204" s="1">
        <f t="shared" si="87"/>
        <v>6062748.7891403036</v>
      </c>
      <c r="AU204" s="1">
        <f t="shared" si="88"/>
        <v>6365886.2285973188</v>
      </c>
      <c r="AV204" s="1">
        <f t="shared" si="89"/>
        <v>6684180.5400271853</v>
      </c>
      <c r="AW204" s="1">
        <f t="shared" si="90"/>
        <v>7018389.5670285448</v>
      </c>
      <c r="AX204" s="1">
        <f t="shared" si="91"/>
        <v>7369309.0453799721</v>
      </c>
      <c r="AY204" s="1">
        <f t="shared" si="92"/>
        <v>7737774.4976489712</v>
      </c>
      <c r="AZ204" s="1">
        <f t="shared" si="93"/>
        <v>8124663.2225314202</v>
      </c>
      <c r="BA204" s="1">
        <f t="shared" si="94"/>
        <v>8530896.3836579919</v>
      </c>
      <c r="BB204" s="1">
        <f t="shared" si="95"/>
        <v>8957441.2028408926</v>
      </c>
      <c r="BC204" s="1">
        <f t="shared" si="96"/>
        <v>9405313.2629829384</v>
      </c>
      <c r="BD204" s="1">
        <f t="shared" si="97"/>
        <v>9875578.9261320867</v>
      </c>
      <c r="BE204" s="1">
        <f t="shared" si="98"/>
        <v>10369357.872438692</v>
      </c>
      <c r="BF204" s="1">
        <f t="shared" si="99"/>
        <v>10887825.766060626</v>
      </c>
      <c r="BG204" s="1">
        <f t="shared" si="100"/>
        <v>11432217.054363659</v>
      </c>
      <c r="BH204" s="1">
        <f t="shared" si="101"/>
        <v>12003827.907081842</v>
      </c>
      <c r="BI204" s="1">
        <f t="shared" si="102"/>
        <v>12604019.302435935</v>
      </c>
      <c r="BJ204" s="1">
        <f t="shared" si="103"/>
        <v>13234220.267557733</v>
      </c>
      <c r="BK204" s="1">
        <f t="shared" si="104"/>
        <v>13895931.280935621</v>
      </c>
      <c r="BL204" s="1">
        <f t="shared" si="105"/>
        <v>14590727.844982402</v>
      </c>
      <c r="BM204" s="1">
        <f t="shared" si="106"/>
        <v>15320264.237231523</v>
      </c>
      <c r="BN204" s="1">
        <f t="shared" si="107"/>
        <v>16086277.4490931</v>
      </c>
      <c r="BO204" s="1">
        <f t="shared" si="109"/>
        <v>16890591.321547754</v>
      </c>
      <c r="BP204" s="1">
        <f t="shared" si="110"/>
        <v>17735120.887625143</v>
      </c>
      <c r="BQ204" s="1">
        <f t="shared" si="111"/>
        <v>18621876.9320064</v>
      </c>
      <c r="BR204" s="1">
        <f t="shared" si="114"/>
        <v>19552970.77860672</v>
      </c>
      <c r="BS204" s="1">
        <f t="shared" si="116"/>
        <v>20530619.317537058</v>
      </c>
      <c r="BT204" s="1">
        <f t="shared" si="119"/>
        <v>21557150.283413913</v>
      </c>
      <c r="BU204" s="1">
        <f t="shared" si="121"/>
        <v>22635007.797584608</v>
      </c>
      <c r="BV204" s="1">
        <f t="shared" si="123"/>
        <v>23766758.187463839</v>
      </c>
      <c r="BW204" s="1">
        <f t="shared" si="125"/>
        <v>24955096.096837033</v>
      </c>
      <c r="BX204" s="1">
        <f t="shared" si="127"/>
        <v>26202850.901678886</v>
      </c>
      <c r="BY204" s="1">
        <f t="shared" si="129"/>
        <v>27512993.44676283</v>
      </c>
      <c r="BZ204" s="1">
        <f t="shared" si="131"/>
        <v>28888643.119100973</v>
      </c>
      <c r="CA204" s="1">
        <f t="shared" si="133"/>
        <v>30333075.275056023</v>
      </c>
      <c r="CB204" s="1">
        <f t="shared" si="136"/>
        <v>31849729.038808826</v>
      </c>
      <c r="CC204" s="1">
        <f t="shared" si="138"/>
        <v>33442215.49074927</v>
      </c>
      <c r="CD204" s="1">
        <f t="shared" si="140"/>
        <v>35114326.265286736</v>
      </c>
      <c r="CE204" s="1">
        <f t="shared" si="142"/>
        <v>36870042.578551076</v>
      </c>
      <c r="CF204" s="1">
        <f t="shared" si="145"/>
        <v>38713544.707478635</v>
      </c>
      <c r="CG204" s="1">
        <f t="shared" si="147"/>
        <v>40649221.942852572</v>
      </c>
      <c r="CH204" s="1">
        <f t="shared" si="149"/>
        <v>42681683.039995201</v>
      </c>
      <c r="CI204" s="1">
        <f t="shared" si="151"/>
        <v>44815767.191994965</v>
      </c>
      <c r="CJ204" s="1">
        <f t="shared" si="153"/>
        <v>47056555.551594712</v>
      </c>
      <c r="CK204" s="1">
        <f t="shared" si="155"/>
        <v>49409383.329174452</v>
      </c>
      <c r="CL204" s="1">
        <f t="shared" si="156"/>
        <v>51879852.495633177</v>
      </c>
      <c r="CM204" s="1">
        <f t="shared" si="159"/>
        <v>54473845.120414838</v>
      </c>
      <c r="CN204" s="1">
        <f t="shared" si="161"/>
        <v>57197537.376435585</v>
      </c>
      <c r="CO204" s="1">
        <f t="shared" si="163"/>
        <v>60057414.24525737</v>
      </c>
      <c r="CP204" s="1">
        <f t="shared" si="165"/>
        <v>63060284.957520239</v>
      </c>
      <c r="CQ204" s="1">
        <f t="shared" si="167"/>
        <v>66213299.205396257</v>
      </c>
      <c r="CR204" s="1">
        <f t="shared" si="169"/>
        <v>69523964.165666074</v>
      </c>
      <c r="CS204" s="1">
        <f t="shared" si="171"/>
        <v>73000162.373949379</v>
      </c>
      <c r="CT204" s="1">
        <f t="shared" si="174"/>
        <v>76650170.492646858</v>
      </c>
      <c r="CU204" s="1">
        <f t="shared" ref="CU204:CU205" si="176">$CU$100</f>
        <v>80482679.017279208</v>
      </c>
      <c r="CV204" s="1">
        <f>$CV$100</f>
        <v>84506812.968143165</v>
      </c>
      <c r="CW204" s="1">
        <f>(CX$79/$C$65)+CW$100</f>
        <v>95820544764.318863</v>
      </c>
      <c r="CX204" s="1"/>
    </row>
    <row r="205" spans="2:102" x14ac:dyDescent="0.2">
      <c r="B205" s="14">
        <v>99</v>
      </c>
      <c r="C205" s="1">
        <f t="shared" si="108"/>
        <v>-7500000</v>
      </c>
      <c r="D205" s="1">
        <f t="shared" si="112"/>
        <v>781122.25702368817</v>
      </c>
      <c r="E205" s="1">
        <f>$E$109</f>
        <v>820178.36987487262</v>
      </c>
      <c r="F205" s="1">
        <f t="shared" si="172"/>
        <v>861187.28836861625</v>
      </c>
      <c r="G205" s="1">
        <f t="shared" si="134"/>
        <v>904246.65278704709</v>
      </c>
      <c r="H205" s="1">
        <f t="shared" si="118"/>
        <v>949458.98542639951</v>
      </c>
      <c r="I205" s="1">
        <f t="shared" si="120"/>
        <v>996931.93469771952</v>
      </c>
      <c r="J205" s="1">
        <f t="shared" si="122"/>
        <v>1046778.5314326056</v>
      </c>
      <c r="K205" s="1">
        <f t="shared" si="124"/>
        <v>1099117.458004236</v>
      </c>
      <c r="L205" s="1">
        <f t="shared" si="126"/>
        <v>1154073.3309044479</v>
      </c>
      <c r="M205" s="1">
        <f t="shared" si="128"/>
        <v>1211776.9974496705</v>
      </c>
      <c r="N205" s="1">
        <f t="shared" si="130"/>
        <v>1272365.8473221541</v>
      </c>
      <c r="O205" s="1">
        <f t="shared" si="132"/>
        <v>1335984.1396882618</v>
      </c>
      <c r="P205" s="1">
        <f t="shared" si="135"/>
        <v>1402783.3466726749</v>
      </c>
      <c r="Q205" s="1">
        <f t="shared" si="137"/>
        <v>1472922.5140063087</v>
      </c>
      <c r="R205" s="1">
        <f t="shared" si="139"/>
        <v>1546568.6397066242</v>
      </c>
      <c r="S205" s="1">
        <f t="shared" si="141"/>
        <v>1623897.0716919554</v>
      </c>
      <c r="T205" s="1">
        <f t="shared" si="144"/>
        <v>1705091.9252765533</v>
      </c>
      <c r="U205" s="1">
        <f t="shared" si="146"/>
        <v>1790346.521540381</v>
      </c>
      <c r="V205" s="1">
        <f t="shared" si="148"/>
        <v>1879863.8476174001</v>
      </c>
      <c r="W205" s="1">
        <f t="shared" si="150"/>
        <v>1973857.0399982701</v>
      </c>
      <c r="X205" s="1">
        <f t="shared" si="157"/>
        <v>2072549.8919981837</v>
      </c>
      <c r="Y205" s="1">
        <f t="shared" si="154"/>
        <v>2176177.386598093</v>
      </c>
      <c r="Z205" s="1">
        <f t="shared" si="154"/>
        <v>2176177.386598093</v>
      </c>
      <c r="AA205" s="1">
        <f t="shared" si="158"/>
        <v>2399235.5687243976</v>
      </c>
      <c r="AB205" s="1">
        <f t="shared" si="160"/>
        <v>2519197.3471606174</v>
      </c>
      <c r="AC205" s="1">
        <f t="shared" si="162"/>
        <v>2645157.2145186481</v>
      </c>
      <c r="AD205" s="1">
        <f t="shared" si="164"/>
        <v>2777415.0752445809</v>
      </c>
      <c r="AE205" s="1">
        <f t="shared" si="166"/>
        <v>2916285.8290068102</v>
      </c>
      <c r="AF205" s="1">
        <f t="shared" si="168"/>
        <v>3062100.120457151</v>
      </c>
      <c r="AG205" s="1">
        <f t="shared" si="170"/>
        <v>3215205.1264800085</v>
      </c>
      <c r="AH205" s="1">
        <f t="shared" si="173"/>
        <v>3375965.3828040091</v>
      </c>
      <c r="AI205" s="1">
        <f t="shared" si="175"/>
        <v>3544763.6519442098</v>
      </c>
      <c r="AJ205" s="1">
        <f t="shared" ref="AJ205" si="177">$AJ$100</f>
        <v>3722001.8345414205</v>
      </c>
      <c r="AK205" s="1">
        <f t="shared" si="78"/>
        <v>3908101.9262684914</v>
      </c>
      <c r="AL205" s="1">
        <f t="shared" si="79"/>
        <v>4103507.0225819163</v>
      </c>
      <c r="AM205" s="1">
        <f t="shared" si="80"/>
        <v>4308682.3737110123</v>
      </c>
      <c r="AN205" s="1">
        <f t="shared" si="81"/>
        <v>4524116.4923965633</v>
      </c>
      <c r="AO205" s="1">
        <f t="shared" si="82"/>
        <v>4750322.317016392</v>
      </c>
      <c r="AP205" s="1">
        <f t="shared" si="83"/>
        <v>4987838.4328672122</v>
      </c>
      <c r="AQ205" s="1">
        <f t="shared" si="84"/>
        <v>5237230.3545105727</v>
      </c>
      <c r="AR205" s="1">
        <f t="shared" si="85"/>
        <v>5499091.8722361019</v>
      </c>
      <c r="AS205" s="1">
        <f t="shared" si="86"/>
        <v>5774046.4658479076</v>
      </c>
      <c r="AT205" s="1">
        <f t="shared" si="87"/>
        <v>6062748.7891403036</v>
      </c>
      <c r="AU205" s="1">
        <f t="shared" si="88"/>
        <v>6365886.2285973188</v>
      </c>
      <c r="AV205" s="1">
        <f t="shared" si="89"/>
        <v>6684180.5400271853</v>
      </c>
      <c r="AW205" s="1">
        <f t="shared" si="90"/>
        <v>7018389.5670285448</v>
      </c>
      <c r="AX205" s="1">
        <f t="shared" si="91"/>
        <v>7369309.0453799721</v>
      </c>
      <c r="AY205" s="1">
        <f t="shared" si="92"/>
        <v>7737774.4976489712</v>
      </c>
      <c r="AZ205" s="1">
        <f t="shared" si="93"/>
        <v>8124663.2225314202</v>
      </c>
      <c r="BA205" s="1">
        <f t="shared" si="94"/>
        <v>8530896.3836579919</v>
      </c>
      <c r="BB205" s="1">
        <f t="shared" si="95"/>
        <v>8957441.2028408926</v>
      </c>
      <c r="BC205" s="1">
        <f t="shared" si="96"/>
        <v>9405313.2629829384</v>
      </c>
      <c r="BD205" s="1">
        <f t="shared" si="97"/>
        <v>9875578.9261320867</v>
      </c>
      <c r="BE205" s="1">
        <f t="shared" si="98"/>
        <v>10369357.872438692</v>
      </c>
      <c r="BF205" s="1">
        <f t="shared" si="99"/>
        <v>10887825.766060626</v>
      </c>
      <c r="BG205" s="1">
        <f t="shared" si="100"/>
        <v>11432217.054363659</v>
      </c>
      <c r="BH205" s="1">
        <f t="shared" si="101"/>
        <v>12003827.907081842</v>
      </c>
      <c r="BI205" s="1">
        <f t="shared" si="102"/>
        <v>12604019.302435935</v>
      </c>
      <c r="BJ205" s="1">
        <f t="shared" si="103"/>
        <v>13234220.267557733</v>
      </c>
      <c r="BK205" s="1">
        <f t="shared" si="104"/>
        <v>13895931.280935621</v>
      </c>
      <c r="BL205" s="1">
        <f t="shared" si="105"/>
        <v>14590727.844982402</v>
      </c>
      <c r="BM205" s="1">
        <f t="shared" si="106"/>
        <v>15320264.237231523</v>
      </c>
      <c r="BN205" s="1">
        <f t="shared" si="107"/>
        <v>16086277.4490931</v>
      </c>
      <c r="BO205" s="1">
        <f t="shared" si="109"/>
        <v>16890591.321547754</v>
      </c>
      <c r="BP205" s="1">
        <f t="shared" si="110"/>
        <v>17735120.887625143</v>
      </c>
      <c r="BQ205" s="1">
        <f t="shared" si="111"/>
        <v>18621876.9320064</v>
      </c>
      <c r="BR205" s="1">
        <f t="shared" si="114"/>
        <v>19552970.77860672</v>
      </c>
      <c r="BS205" s="1">
        <f t="shared" si="116"/>
        <v>20530619.317537058</v>
      </c>
      <c r="BT205" s="1">
        <f t="shared" si="119"/>
        <v>21557150.283413913</v>
      </c>
      <c r="BU205" s="1">
        <f t="shared" si="121"/>
        <v>22635007.797584608</v>
      </c>
      <c r="BV205" s="1">
        <f t="shared" si="123"/>
        <v>23766758.187463839</v>
      </c>
      <c r="BW205" s="1">
        <f t="shared" si="125"/>
        <v>24955096.096837033</v>
      </c>
      <c r="BX205" s="1">
        <f t="shared" si="127"/>
        <v>26202850.901678886</v>
      </c>
      <c r="BY205" s="1">
        <f t="shared" si="129"/>
        <v>27512993.44676283</v>
      </c>
      <c r="BZ205" s="1">
        <f t="shared" si="131"/>
        <v>28888643.119100973</v>
      </c>
      <c r="CA205" s="1">
        <f t="shared" si="133"/>
        <v>30333075.275056023</v>
      </c>
      <c r="CB205" s="1">
        <f t="shared" si="136"/>
        <v>31849729.038808826</v>
      </c>
      <c r="CC205" s="1">
        <f t="shared" si="138"/>
        <v>33442215.49074927</v>
      </c>
      <c r="CD205" s="1">
        <f t="shared" si="140"/>
        <v>35114326.265286736</v>
      </c>
      <c r="CE205" s="1">
        <f t="shared" si="142"/>
        <v>36870042.578551076</v>
      </c>
      <c r="CF205" s="1">
        <f t="shared" si="145"/>
        <v>38713544.707478635</v>
      </c>
      <c r="CG205" s="1">
        <f t="shared" si="147"/>
        <v>40649221.942852572</v>
      </c>
      <c r="CH205" s="1">
        <f t="shared" si="149"/>
        <v>42681683.039995201</v>
      </c>
      <c r="CI205" s="1">
        <f t="shared" si="151"/>
        <v>44815767.191994965</v>
      </c>
      <c r="CJ205" s="1">
        <f t="shared" si="153"/>
        <v>47056555.551594712</v>
      </c>
      <c r="CK205" s="1">
        <f t="shared" si="155"/>
        <v>49409383.329174452</v>
      </c>
      <c r="CL205" s="1">
        <f t="shared" si="156"/>
        <v>51879852.495633177</v>
      </c>
      <c r="CM205" s="1">
        <f t="shared" si="159"/>
        <v>54473845.120414838</v>
      </c>
      <c r="CN205" s="1">
        <f t="shared" si="161"/>
        <v>57197537.376435585</v>
      </c>
      <c r="CO205" s="1">
        <f t="shared" si="163"/>
        <v>60057414.24525737</v>
      </c>
      <c r="CP205" s="1">
        <f t="shared" si="165"/>
        <v>63060284.957520239</v>
      </c>
      <c r="CQ205" s="1">
        <f t="shared" si="167"/>
        <v>66213299.205396257</v>
      </c>
      <c r="CR205" s="1">
        <f t="shared" si="169"/>
        <v>69523964.165666074</v>
      </c>
      <c r="CS205" s="1">
        <f t="shared" si="171"/>
        <v>73000162.373949379</v>
      </c>
      <c r="CT205" s="1">
        <f t="shared" si="174"/>
        <v>76650170.492646858</v>
      </c>
      <c r="CU205" s="1">
        <f t="shared" si="176"/>
        <v>80482679.017279208</v>
      </c>
      <c r="CV205" s="1">
        <f>$CV$100</f>
        <v>84506812.968143165</v>
      </c>
      <c r="CW205" s="1">
        <f>$CW$100</f>
        <v>88732153.616550326</v>
      </c>
      <c r="CX205" s="1">
        <f>CX100</f>
        <v>103511477009.24512</v>
      </c>
    </row>
    <row r="210" spans="6:10" x14ac:dyDescent="0.2">
      <c r="F210" s="1"/>
      <c r="G210" s="1"/>
      <c r="H210" s="1"/>
      <c r="I210" s="1"/>
      <c r="J210" s="1"/>
    </row>
    <row r="211" spans="6:10" x14ac:dyDescent="0.2">
      <c r="G211" s="1"/>
      <c r="H211" s="1"/>
      <c r="I211" s="1"/>
      <c r="J211" s="7"/>
    </row>
  </sheetData>
  <sheetProtection algorithmName="SHA-512" hashValue="QtA9wfhpHOuhjtO1cYbJZXibx4AIIGZ8D/Nl65v0wz8bpUwvmajzNNMto+GBkAJjXvCqrcIwadzVyoRzxlXzFA==" saltValue="16TmWXYqEzrp+/5J4pseWA==" spinCount="100000" sheet="1" scenarios="1" selectLockedCells="1" selectUnlockedCells="1"/>
  <mergeCells count="1">
    <mergeCell ref="B2:L6"/>
  </mergeCells>
  <phoneticPr fontId="14" type="noConversion"/>
  <pageMargins left="0.75" right="0.75" top="1" bottom="1" header="0.5" footer="0.5"/>
  <pageSetup paperSize="9" orientation="portrait" horizontalDpi="4294967292" verticalDpi="429496729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Y102"/>
  <sheetViews>
    <sheetView topLeftCell="A15" zoomScale="71" zoomScaleNormal="71" workbookViewId="0">
      <selection activeCell="Q37" sqref="Q37"/>
    </sheetView>
  </sheetViews>
  <sheetFormatPr baseColWidth="10" defaultRowHeight="16" x14ac:dyDescent="0.2"/>
  <cols>
    <col min="1" max="1" width="2.83203125" style="24" customWidth="1"/>
    <col min="2" max="2" width="40.83203125" style="24" customWidth="1"/>
    <col min="3" max="3" width="11.83203125" style="24" customWidth="1"/>
    <col min="4" max="11" width="12.83203125" style="24" customWidth="1"/>
    <col min="12" max="12" width="14.6640625" style="24" bestFit="1" customWidth="1"/>
    <col min="13" max="101" width="12.83203125" style="24" customWidth="1"/>
    <col min="102" max="102" width="15.83203125" style="24" customWidth="1"/>
    <col min="103" max="103" width="15.33203125" style="24" customWidth="1"/>
    <col min="104" max="16384" width="10.83203125" style="24"/>
  </cols>
  <sheetData>
    <row r="1" spans="2:12" ht="17" thickBot="1" x14ac:dyDescent="0.25"/>
    <row r="2" spans="2:12" ht="16" customHeight="1" x14ac:dyDescent="0.2">
      <c r="B2" s="144" t="s">
        <v>157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2:12" ht="16" customHeight="1" x14ac:dyDescent="0.2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9"/>
    </row>
    <row r="4" spans="2:12" ht="16" customHeight="1" x14ac:dyDescent="0.2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9"/>
    </row>
    <row r="5" spans="2:12" ht="16" customHeight="1" x14ac:dyDescent="0.2"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9"/>
    </row>
    <row r="6" spans="2:12" ht="17" customHeight="1" thickBot="1" x14ac:dyDescent="0.2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2:12" ht="17" customHeight="1" x14ac:dyDescent="0.2">
      <c r="B7" s="137" t="str">
        <f>'LEASE LENGTH INPUT OUTPUT SHEET'!B7</f>
        <v>Model Date: 17/12/2017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9" spans="2:12" x14ac:dyDescent="0.2">
      <c r="B9" s="44" t="s">
        <v>29</v>
      </c>
    </row>
    <row r="10" spans="2:12" x14ac:dyDescent="0.2">
      <c r="B10" s="47" t="s">
        <v>112</v>
      </c>
      <c r="C10" s="38"/>
      <c r="D10" s="78" t="s">
        <v>105</v>
      </c>
      <c r="E10" s="78" t="s">
        <v>1</v>
      </c>
      <c r="F10" s="49"/>
      <c r="G10" s="6"/>
      <c r="H10" s="78"/>
      <c r="I10" s="78"/>
      <c r="J10" s="78"/>
      <c r="K10" s="78"/>
      <c r="L10" s="78"/>
    </row>
    <row r="11" spans="2:12" x14ac:dyDescent="0.2">
      <c r="B11" s="24" t="s">
        <v>100</v>
      </c>
      <c r="C11" s="53">
        <f>'LEASE LENGTH INPUT OUTPUT SHEET'!C14</f>
        <v>2.5</v>
      </c>
      <c r="D11" s="40">
        <f>C23*C11</f>
        <v>2500</v>
      </c>
      <c r="E11" s="79"/>
      <c r="F11" s="78"/>
      <c r="G11" s="78"/>
      <c r="H11" s="78"/>
      <c r="I11" s="78"/>
      <c r="J11" s="78"/>
      <c r="K11" s="78"/>
      <c r="L11" s="78"/>
    </row>
    <row r="12" spans="2:12" x14ac:dyDescent="0.2">
      <c r="B12" s="24" t="s">
        <v>2</v>
      </c>
      <c r="C12" s="52">
        <f>'LEASE LENGTH INPUT OUTPUT SHEET'!C15</f>
        <v>0.8</v>
      </c>
      <c r="D12" s="40">
        <f>C12*C23</f>
        <v>800</v>
      </c>
      <c r="E12" s="79"/>
      <c r="F12" s="78"/>
      <c r="G12" s="78"/>
      <c r="H12" s="78"/>
      <c r="I12" s="78"/>
      <c r="J12" s="78"/>
      <c r="K12" s="78"/>
      <c r="L12" s="78"/>
    </row>
    <row r="13" spans="2:12" x14ac:dyDescent="0.2">
      <c r="B13" s="24" t="s">
        <v>3</v>
      </c>
      <c r="C13" s="54">
        <f>'LEASE LENGTH INPUT OUTPUT SHEET'!C16</f>
        <v>3</v>
      </c>
      <c r="D13" s="40">
        <f>C13*D12</f>
        <v>2400</v>
      </c>
      <c r="E13" s="79"/>
      <c r="F13" s="78"/>
      <c r="G13" s="78"/>
      <c r="H13" s="78"/>
      <c r="I13" s="78"/>
      <c r="J13" s="78"/>
      <c r="K13" s="78"/>
      <c r="L13" s="78"/>
    </row>
    <row r="14" spans="2:12" ht="19" x14ac:dyDescent="0.2">
      <c r="B14" s="24" t="s">
        <v>8</v>
      </c>
      <c r="C14" s="80">
        <f>'LEASE LENGTH INPUT OUTPUT SHEET'!C17</f>
        <v>4</v>
      </c>
      <c r="D14" s="40">
        <f>ROUNDUP(((E40/100)*C14),0)</f>
        <v>87</v>
      </c>
    </row>
    <row r="15" spans="2:12" x14ac:dyDescent="0.2">
      <c r="B15" s="81" t="s">
        <v>106</v>
      </c>
      <c r="C15" s="83">
        <f>'LEASE LENGTH INPUT OUTPUT SHEET'!C18</f>
        <v>25</v>
      </c>
      <c r="G15" s="29"/>
    </row>
    <row r="16" spans="2:12" x14ac:dyDescent="0.2">
      <c r="B16" s="81" t="s">
        <v>107</v>
      </c>
      <c r="C16" s="83">
        <f>'LEASE LENGTH INPUT OUTPUT SHEET'!C19</f>
        <v>25</v>
      </c>
    </row>
    <row r="17" spans="2:12" x14ac:dyDescent="0.2">
      <c r="B17" s="81" t="s">
        <v>108</v>
      </c>
      <c r="C17" s="83">
        <f>'LEASE LENGTH INPUT OUTPUT SHEET'!C20</f>
        <v>8</v>
      </c>
      <c r="D17" s="40">
        <f>(C23-D12)/C15</f>
        <v>8</v>
      </c>
      <c r="F17" s="57" t="s">
        <v>114</v>
      </c>
    </row>
    <row r="18" spans="2:12" x14ac:dyDescent="0.2">
      <c r="B18" s="81" t="s">
        <v>130</v>
      </c>
      <c r="D18" s="40">
        <f>D14-C17</f>
        <v>79</v>
      </c>
      <c r="E18" s="79"/>
    </row>
    <row r="19" spans="2:12" x14ac:dyDescent="0.2">
      <c r="B19" s="81" t="s">
        <v>113</v>
      </c>
      <c r="D19" s="40">
        <f>D14</f>
        <v>87</v>
      </c>
      <c r="E19" s="79"/>
    </row>
    <row r="20" spans="2:12" x14ac:dyDescent="0.2">
      <c r="B20" s="81"/>
      <c r="D20" s="40"/>
      <c r="E20" s="79"/>
    </row>
    <row r="21" spans="2:12" x14ac:dyDescent="0.2">
      <c r="B21" s="44" t="s">
        <v>95</v>
      </c>
    </row>
    <row r="22" spans="2:12" x14ac:dyDescent="0.2">
      <c r="B22" s="56" t="s">
        <v>111</v>
      </c>
      <c r="C22" s="78"/>
      <c r="F22" s="78"/>
      <c r="G22" s="78"/>
      <c r="H22" s="78"/>
      <c r="I22" s="78"/>
      <c r="J22" s="78"/>
      <c r="K22" s="78"/>
      <c r="L22" s="78"/>
    </row>
    <row r="23" spans="2:12" x14ac:dyDescent="0.2">
      <c r="B23" s="24" t="s">
        <v>103</v>
      </c>
      <c r="C23" s="83">
        <f>'LEASE LENGTH INPUT OUTPUT SHEET'!C24</f>
        <v>1000</v>
      </c>
      <c r="D23" s="73"/>
      <c r="E23" s="79"/>
      <c r="F23" s="78"/>
      <c r="G23" s="78"/>
      <c r="H23" s="78"/>
      <c r="I23" s="78"/>
      <c r="J23" s="78"/>
      <c r="K23" s="78"/>
      <c r="L23" s="78"/>
    </row>
    <row r="24" spans="2:12" x14ac:dyDescent="0.2">
      <c r="B24" s="24" t="s">
        <v>99</v>
      </c>
      <c r="C24" s="83">
        <f>'LEASE LENGTH INPUT OUTPUT SHEET'!C25</f>
        <v>3000</v>
      </c>
      <c r="D24" s="84"/>
      <c r="F24" s="48"/>
      <c r="G24" s="39"/>
      <c r="H24" s="81"/>
      <c r="I24" s="78"/>
      <c r="J24" s="78"/>
      <c r="K24" s="78"/>
      <c r="L24" s="78"/>
    </row>
    <row r="25" spans="2:12" x14ac:dyDescent="0.2">
      <c r="B25" s="24" t="s">
        <v>109</v>
      </c>
      <c r="C25" s="84"/>
      <c r="D25" s="84"/>
      <c r="E25" s="79">
        <f>C24*D11</f>
        <v>7500000</v>
      </c>
      <c r="F25" s="48"/>
      <c r="G25" s="39"/>
      <c r="H25" s="81"/>
      <c r="I25" s="78"/>
      <c r="J25" s="78"/>
      <c r="K25" s="78"/>
      <c r="L25" s="78"/>
    </row>
    <row r="26" spans="2:12" x14ac:dyDescent="0.2">
      <c r="B26" s="24" t="s">
        <v>123</v>
      </c>
      <c r="C26" s="52">
        <f>'LEASE LENGTH INPUT OUTPUT SHEET'!C26</f>
        <v>0.05</v>
      </c>
      <c r="D26" s="40"/>
      <c r="E26" s="79"/>
      <c r="F26" s="78"/>
      <c r="G26" s="78"/>
      <c r="H26" s="78"/>
      <c r="I26" s="78"/>
      <c r="J26" s="78"/>
      <c r="K26" s="78"/>
      <c r="L26" s="78"/>
    </row>
    <row r="27" spans="2:12" x14ac:dyDescent="0.2">
      <c r="B27" s="24" t="s">
        <v>104</v>
      </c>
      <c r="C27" s="52">
        <f>'LEASE LENGTH INPUT OUTPUT SHEET'!C27</f>
        <v>0.1</v>
      </c>
      <c r="E27" s="79">
        <f>C27*E25</f>
        <v>750000</v>
      </c>
      <c r="G27" s="6"/>
      <c r="H27" s="78"/>
      <c r="I27" s="78"/>
      <c r="J27" s="78"/>
      <c r="K27" s="78"/>
      <c r="L27" s="78"/>
    </row>
    <row r="28" spans="2:12" x14ac:dyDescent="0.2">
      <c r="B28" s="24" t="s">
        <v>153</v>
      </c>
      <c r="C28" s="59">
        <f>'LEASE LENGTH INPUT OUTPUT SHEET'!C28</f>
        <v>0.13297872340425532</v>
      </c>
      <c r="E28" s="79"/>
      <c r="G28" s="6"/>
      <c r="H28" s="78"/>
      <c r="I28" s="78"/>
      <c r="J28" s="78"/>
      <c r="K28" s="78"/>
      <c r="L28" s="78"/>
    </row>
    <row r="29" spans="2:12" x14ac:dyDescent="0.2">
      <c r="B29" s="24" t="s">
        <v>110</v>
      </c>
      <c r="C29" s="38"/>
      <c r="E29" s="79">
        <f>E27*((1+C26)^($C$55/12))*-1</f>
        <v>-781122.25702368817</v>
      </c>
      <c r="F29" s="49"/>
      <c r="G29" s="6"/>
      <c r="H29" s="78"/>
      <c r="I29" s="78"/>
      <c r="J29" s="78"/>
      <c r="K29" s="78"/>
      <c r="L29" s="78"/>
    </row>
    <row r="30" spans="2:12" x14ac:dyDescent="0.2">
      <c r="B30" s="56" t="s">
        <v>115</v>
      </c>
    </row>
    <row r="31" spans="2:12" x14ac:dyDescent="0.2">
      <c r="B31" s="24" t="s">
        <v>116</v>
      </c>
      <c r="C31" s="83">
        <f>'LEASE LENGTH INPUT OUTPUT SHEET'!C30</f>
        <v>10000</v>
      </c>
      <c r="D31" s="40">
        <f>IF(D13&lt;D11,D13,D11)</f>
        <v>2400</v>
      </c>
      <c r="E31" s="79">
        <f>C31*D31</f>
        <v>24000000</v>
      </c>
      <c r="F31" s="50" t="s">
        <v>98</v>
      </c>
      <c r="G31" s="78"/>
      <c r="I31" s="78"/>
      <c r="J31" s="78"/>
      <c r="K31" s="78"/>
      <c r="L31" s="78"/>
    </row>
    <row r="32" spans="2:12" x14ac:dyDescent="0.2">
      <c r="B32" s="24" t="s">
        <v>101</v>
      </c>
      <c r="C32" s="83">
        <f>'LEASE LENGTH INPUT OUTPUT SHEET'!C31</f>
        <v>150000</v>
      </c>
      <c r="D32" s="40"/>
      <c r="E32" s="79">
        <f>D17*C32</f>
        <v>1200000</v>
      </c>
      <c r="F32" s="78"/>
      <c r="G32" s="78"/>
      <c r="I32" s="78"/>
      <c r="J32" s="78"/>
      <c r="K32" s="78"/>
      <c r="L32" s="78"/>
    </row>
    <row r="33" spans="2:13" x14ac:dyDescent="0.2">
      <c r="B33" s="81" t="s">
        <v>102</v>
      </c>
      <c r="C33" s="83">
        <f>'LEASE LENGTH INPUT OUTPUT SHEET'!C32</f>
        <v>300000</v>
      </c>
      <c r="D33" s="40"/>
      <c r="E33" s="79">
        <f>D18*C33</f>
        <v>23700000</v>
      </c>
      <c r="F33" s="78"/>
      <c r="G33" s="78"/>
      <c r="H33" s="78"/>
      <c r="I33" s="78"/>
      <c r="J33" s="78"/>
      <c r="K33" s="78"/>
      <c r="L33" s="78"/>
    </row>
    <row r="34" spans="2:13" x14ac:dyDescent="0.2">
      <c r="B34" s="81" t="s">
        <v>37</v>
      </c>
      <c r="C34" s="85"/>
      <c r="D34" s="40"/>
      <c r="E34" s="79">
        <f>SUM(E31:E33)</f>
        <v>48900000</v>
      </c>
      <c r="F34" s="78"/>
      <c r="G34" s="78"/>
      <c r="H34" s="78"/>
      <c r="I34" s="78"/>
      <c r="J34" s="78"/>
      <c r="K34" s="78"/>
      <c r="L34" s="78"/>
    </row>
    <row r="35" spans="2:13" x14ac:dyDescent="0.2">
      <c r="B35" s="24" t="s">
        <v>38</v>
      </c>
      <c r="C35" s="78"/>
      <c r="D35" s="78"/>
      <c r="E35" s="79">
        <f>E34</f>
        <v>48900000</v>
      </c>
      <c r="F35" s="78"/>
      <c r="G35" s="78"/>
      <c r="I35" s="78"/>
      <c r="J35" s="78"/>
      <c r="K35" s="78"/>
      <c r="L35" s="78"/>
    </row>
    <row r="36" spans="2:13" x14ac:dyDescent="0.2">
      <c r="B36" s="24" t="s">
        <v>34</v>
      </c>
      <c r="C36" s="83">
        <f>'LEASE LENGTH INPUT OUTPUT SHEET'!C33</f>
        <v>250000</v>
      </c>
    </row>
    <row r="37" spans="2:13" x14ac:dyDescent="0.2">
      <c r="B37" s="24" t="s">
        <v>117</v>
      </c>
      <c r="C37" s="133">
        <f>'LEASE LENGTH INPUT OUTPUT SHEET'!C34</f>
        <v>0.06</v>
      </c>
      <c r="D37" s="87"/>
      <c r="F37" s="39"/>
    </row>
    <row r="38" spans="2:13" x14ac:dyDescent="0.2">
      <c r="C38" s="88"/>
      <c r="F38" s="39"/>
    </row>
    <row r="39" spans="2:13" x14ac:dyDescent="0.2">
      <c r="B39" s="12" t="s">
        <v>96</v>
      </c>
      <c r="E39" s="89"/>
    </row>
    <row r="40" spans="2:13" x14ac:dyDescent="0.2">
      <c r="B40" s="24" t="s">
        <v>4</v>
      </c>
      <c r="C40" s="52">
        <f>'LEASE LENGTH INPUT OUTPUT SHEET'!C37</f>
        <v>0.9</v>
      </c>
      <c r="E40" s="40">
        <f>C40*D31</f>
        <v>2160</v>
      </c>
    </row>
    <row r="41" spans="2:13" x14ac:dyDescent="0.2">
      <c r="B41" s="24" t="s">
        <v>119</v>
      </c>
      <c r="C41" s="83">
        <f>'LEASE LENGTH INPUT OUTPUT SHEET'!C38</f>
        <v>200</v>
      </c>
      <c r="D41" s="40"/>
      <c r="E41" s="79">
        <f>(C41*$E$40*12)*((1+C42)^(C55/12))</f>
        <v>5527364.7229872309</v>
      </c>
    </row>
    <row r="42" spans="2:13" x14ac:dyDescent="0.2">
      <c r="B42" s="24" t="s">
        <v>126</v>
      </c>
      <c r="C42" s="52">
        <f>'LEASE LENGTH INPUT OUTPUT SHEET'!C39</f>
        <v>0.08</v>
      </c>
      <c r="D42" s="40"/>
      <c r="G42" s="39"/>
    </row>
    <row r="43" spans="2:13" x14ac:dyDescent="0.2">
      <c r="B43" s="24" t="s">
        <v>120</v>
      </c>
      <c r="C43" s="83">
        <f>'LEASE LENGTH INPUT OUTPUT SHEET'!C40</f>
        <v>800</v>
      </c>
      <c r="E43" s="79">
        <f>(C43*C17*12)*((1+C45)^(C55/12))</f>
        <v>81886.884784996015</v>
      </c>
      <c r="I43" s="29"/>
      <c r="J43" s="39"/>
    </row>
    <row r="44" spans="2:13" x14ac:dyDescent="0.2">
      <c r="B44" s="24" t="s">
        <v>121</v>
      </c>
      <c r="C44" s="83">
        <f>'LEASE LENGTH INPUT OUTPUT SHEET'!C41</f>
        <v>1300</v>
      </c>
      <c r="E44" s="79">
        <f>(C44*D18*12)*((1+C45)^(C55/12))</f>
        <v>1314028.6042842329</v>
      </c>
      <c r="F44" s="73"/>
      <c r="J44" s="159" t="s">
        <v>142</v>
      </c>
      <c r="K44" s="159"/>
      <c r="L44" s="159"/>
      <c r="M44" s="105"/>
    </row>
    <row r="45" spans="2:13" x14ac:dyDescent="0.2">
      <c r="B45" s="24" t="s">
        <v>122</v>
      </c>
      <c r="C45" s="133">
        <f>'LEASE LENGTH INPUT OUTPUT SHEET'!C42</f>
        <v>0.08</v>
      </c>
      <c r="E45" s="79"/>
      <c r="G45" s="39"/>
      <c r="H45" s="29"/>
      <c r="I45" s="29"/>
      <c r="J45" s="138" t="s">
        <v>140</v>
      </c>
      <c r="K45" s="138"/>
      <c r="L45" s="138">
        <f>C90-C101</f>
        <v>-9.0011321323368421E-2</v>
      </c>
      <c r="M45" s="105"/>
    </row>
    <row r="46" spans="2:13" x14ac:dyDescent="0.2">
      <c r="B46" s="24" t="s">
        <v>18</v>
      </c>
      <c r="C46" s="133">
        <f>'LEASE LENGTH INPUT OUTPUT SHEET'!C43</f>
        <v>0.1</v>
      </c>
      <c r="D46" s="39"/>
      <c r="E46" s="79"/>
      <c r="G46" s="39"/>
      <c r="H46" s="29"/>
      <c r="I46" s="29"/>
      <c r="J46" s="138" t="s">
        <v>141</v>
      </c>
      <c r="K46" s="138"/>
      <c r="L46" s="138">
        <f>C91-C101</f>
        <v>-0.13578933861763343</v>
      </c>
      <c r="M46" s="105"/>
    </row>
    <row r="47" spans="2:13" x14ac:dyDescent="0.2">
      <c r="C47" s="83"/>
      <c r="E47" s="79"/>
      <c r="G47" s="39"/>
      <c r="H47" s="29"/>
      <c r="I47" s="29"/>
      <c r="J47" s="142" t="s">
        <v>143</v>
      </c>
      <c r="K47" s="142"/>
      <c r="L47" s="143">
        <f>C88-C100</f>
        <v>-13746280.205964567</v>
      </c>
      <c r="M47" s="105"/>
    </row>
    <row r="48" spans="2:13" x14ac:dyDescent="0.2">
      <c r="B48" s="24" t="s">
        <v>118</v>
      </c>
      <c r="C48" s="83">
        <f>'LEASE LENGTH INPUT OUTPUT SHEET'!C46</f>
        <v>40</v>
      </c>
      <c r="D48" s="40"/>
      <c r="E48" s="79">
        <f>(C48*$E$40*12*-1)*((1+C49)^(C55/12))</f>
        <v>-1105472.9445974461</v>
      </c>
      <c r="G48" s="39"/>
      <c r="H48" s="29"/>
      <c r="I48" s="29"/>
      <c r="J48" s="142" t="s">
        <v>144</v>
      </c>
      <c r="K48" s="142"/>
      <c r="L48" s="143">
        <f>C89-C100</f>
        <v>-23266482.234316386</v>
      </c>
      <c r="M48" s="105"/>
    </row>
    <row r="49" spans="2:17" x14ac:dyDescent="0.2">
      <c r="B49" s="24" t="s">
        <v>149</v>
      </c>
      <c r="C49" s="52">
        <f>'LEASE LENGTH INPUT OUTPUT SHEET'!C47</f>
        <v>0.08</v>
      </c>
      <c r="D49" s="40"/>
      <c r="E49" s="79"/>
      <c r="G49" s="39"/>
      <c r="H49" s="29"/>
      <c r="I49" s="29"/>
      <c r="J49" s="29"/>
    </row>
    <row r="50" spans="2:17" x14ac:dyDescent="0.2">
      <c r="B50" s="24" t="s">
        <v>6</v>
      </c>
      <c r="C50" s="52">
        <f>'LEASE LENGTH INPUT OUTPUT SHEET'!C43</f>
        <v>0.1</v>
      </c>
      <c r="D50" s="78"/>
      <c r="E50" s="79">
        <f>E41*C50*-1</f>
        <v>-552736.47229872306</v>
      </c>
    </row>
    <row r="51" spans="2:17" x14ac:dyDescent="0.2">
      <c r="C51" s="38"/>
      <c r="D51" s="78"/>
      <c r="E51" s="79"/>
    </row>
    <row r="52" spans="2:17" x14ac:dyDescent="0.2">
      <c r="B52" s="12" t="s">
        <v>97</v>
      </c>
    </row>
    <row r="53" spans="2:17" x14ac:dyDescent="0.2">
      <c r="B53" s="24" t="s">
        <v>9</v>
      </c>
      <c r="C53" s="52">
        <f>'LEASE LENGTH INPUT OUTPUT SHEET'!C51</f>
        <v>0.7</v>
      </c>
      <c r="D53" s="79">
        <f>$E$34*C53</f>
        <v>34230000</v>
      </c>
    </row>
    <row r="54" spans="2:17" x14ac:dyDescent="0.2">
      <c r="B54" s="24" t="s">
        <v>10</v>
      </c>
      <c r="C54" s="90">
        <f>1-C53</f>
        <v>0.30000000000000004</v>
      </c>
      <c r="D54" s="79">
        <f>$E$34*C54</f>
        <v>14670000.000000002</v>
      </c>
    </row>
    <row r="55" spans="2:17" x14ac:dyDescent="0.2">
      <c r="B55" s="24" t="s">
        <v>124</v>
      </c>
      <c r="C55" s="82">
        <f>'LEASE LENGTH INPUT OUTPUT SHEET'!C52</f>
        <v>10</v>
      </c>
      <c r="E55" s="24" t="s">
        <v>11</v>
      </c>
      <c r="F55" s="24" t="s">
        <v>12</v>
      </c>
      <c r="G55" s="24" t="s">
        <v>16</v>
      </c>
    </row>
    <row r="56" spans="2:17" x14ac:dyDescent="0.2">
      <c r="B56" s="7">
        <v>0.25</v>
      </c>
      <c r="C56" s="78">
        <f>$C$55/3</f>
        <v>3.3333333333333335</v>
      </c>
      <c r="D56" s="73">
        <f>$E$34*B56</f>
        <v>12225000</v>
      </c>
      <c r="E56" s="73">
        <f>D54-D56</f>
        <v>2445000.0000000019</v>
      </c>
      <c r="F56" s="73">
        <f>IF(E56&gt;0,0,E56)</f>
        <v>0</v>
      </c>
      <c r="G56" s="73">
        <f>FV($C$60/12,C56,,-F56)</f>
        <v>0</v>
      </c>
    </row>
    <row r="57" spans="2:17" x14ac:dyDescent="0.2">
      <c r="B57" s="7">
        <v>0.5</v>
      </c>
      <c r="C57" s="78">
        <f t="shared" ref="C57:C58" si="0">$C$55/3</f>
        <v>3.3333333333333335</v>
      </c>
      <c r="D57" s="73">
        <f t="shared" ref="D57:D58" si="1">$E$34*B57</f>
        <v>24450000</v>
      </c>
      <c r="E57" s="73">
        <f>IF(E56&gt;0,E56-D57,-D57)</f>
        <v>-22005000</v>
      </c>
      <c r="F57" s="73">
        <f>IF(E57&gt;0,0,E57+F56)</f>
        <v>-22005000</v>
      </c>
      <c r="G57" s="73">
        <f>FV($C$60/12,C57,,-F57)+FV($C$60/12,C57,,-G56)</f>
        <v>-22684594.994785532</v>
      </c>
    </row>
    <row r="58" spans="2:17" x14ac:dyDescent="0.2">
      <c r="B58" s="7">
        <v>0.25</v>
      </c>
      <c r="C58" s="78">
        <f t="shared" si="0"/>
        <v>3.3333333333333335</v>
      </c>
      <c r="D58" s="73">
        <f t="shared" si="1"/>
        <v>12225000</v>
      </c>
      <c r="E58" s="73">
        <f>IF(E57&gt;0,E57-D58,-D58)</f>
        <v>-12225000</v>
      </c>
      <c r="F58" s="73">
        <f>IF(E58&gt;0,0,E58+F57)</f>
        <v>-34230000</v>
      </c>
      <c r="G58" s="73">
        <f>FV($C$60/12,C58,,-E58)+FV($C$60/12,C58,,-G57)</f>
        <v>-35987731.146953061</v>
      </c>
      <c r="Q58" s="73"/>
    </row>
    <row r="59" spans="2:17" x14ac:dyDescent="0.2">
      <c r="F59" s="73"/>
      <c r="Q59" s="73"/>
    </row>
    <row r="60" spans="2:17" x14ac:dyDescent="0.2">
      <c r="B60" s="24" t="s">
        <v>13</v>
      </c>
      <c r="C60" s="59">
        <f>'LEASE LENGTH INPUT OUTPUT SHEET'!C54</f>
        <v>0.11</v>
      </c>
      <c r="Q60" s="73"/>
    </row>
    <row r="61" spans="2:17" x14ac:dyDescent="0.2">
      <c r="B61" s="24" t="s">
        <v>14</v>
      </c>
      <c r="C61" s="59">
        <f>'LEASE LENGTH INPUT OUTPUT SHEET'!C55</f>
        <v>0.1</v>
      </c>
      <c r="Q61" s="73"/>
    </row>
    <row r="62" spans="2:17" x14ac:dyDescent="0.2">
      <c r="B62" s="24" t="s">
        <v>20</v>
      </c>
      <c r="C62" s="76">
        <f>'LEASE LENGTH INPUT OUTPUT SHEET'!C56</f>
        <v>10</v>
      </c>
      <c r="D62" s="48" t="s">
        <v>150</v>
      </c>
      <c r="F62" s="48" t="s">
        <v>87</v>
      </c>
      <c r="Q62" s="73"/>
    </row>
    <row r="63" spans="2:17" x14ac:dyDescent="0.2">
      <c r="B63" s="24" t="s">
        <v>25</v>
      </c>
      <c r="C63" s="129">
        <f>'LEASE LENGTH INPUT OUTPUT SHEET'!C57</f>
        <v>0.28000000000000003</v>
      </c>
    </row>
    <row r="64" spans="2:17" x14ac:dyDescent="0.2">
      <c r="B64" s="24" t="s">
        <v>27</v>
      </c>
      <c r="C64" s="61">
        <v>0.09</v>
      </c>
      <c r="Q64" s="73"/>
    </row>
    <row r="65" spans="2:103" x14ac:dyDescent="0.2">
      <c r="B65" s="24" t="s">
        <v>28</v>
      </c>
      <c r="C65" s="61">
        <f>C64+1%</f>
        <v>9.9999999999999992E-2</v>
      </c>
      <c r="F65" s="48" t="s">
        <v>35</v>
      </c>
      <c r="Q65" s="15"/>
    </row>
    <row r="66" spans="2:103" x14ac:dyDescent="0.2">
      <c r="B66" s="24" t="s">
        <v>127</v>
      </c>
      <c r="C66" s="59">
        <v>0.14000000000000001</v>
      </c>
      <c r="Q66" s="15"/>
    </row>
    <row r="67" spans="2:103" x14ac:dyDescent="0.2">
      <c r="B67" s="24" t="s">
        <v>128</v>
      </c>
      <c r="C67" s="59">
        <v>0.14000000000000001</v>
      </c>
      <c r="Q67" s="15"/>
    </row>
    <row r="68" spans="2:103" x14ac:dyDescent="0.2">
      <c r="B68" s="24" t="s">
        <v>30</v>
      </c>
      <c r="C68" s="91">
        <f>'LEASE LENGTH INPUT OUTPUT SHEET'!C11</f>
        <v>20</v>
      </c>
      <c r="L68" s="92"/>
    </row>
    <row r="69" spans="2:103" ht="17" thickBot="1" x14ac:dyDescent="0.25">
      <c r="C69" s="93"/>
      <c r="E69" s="73"/>
      <c r="L69" s="92"/>
    </row>
    <row r="70" spans="2:103" ht="17" thickBot="1" x14ac:dyDescent="0.25">
      <c r="B70" s="134" t="s">
        <v>125</v>
      </c>
    </row>
    <row r="71" spans="2:103" x14ac:dyDescent="0.2">
      <c r="B71" s="12" t="s">
        <v>31</v>
      </c>
      <c r="C71" s="14">
        <v>0</v>
      </c>
      <c r="D71" s="14">
        <v>1</v>
      </c>
      <c r="E71" s="14">
        <v>2</v>
      </c>
      <c r="F71" s="14">
        <v>3</v>
      </c>
      <c r="G71" s="14">
        <v>4</v>
      </c>
      <c r="H71" s="14">
        <v>5</v>
      </c>
      <c r="I71" s="14">
        <v>6</v>
      </c>
      <c r="J71" s="14">
        <v>7</v>
      </c>
      <c r="K71" s="14">
        <v>8</v>
      </c>
      <c r="L71" s="14">
        <v>9</v>
      </c>
      <c r="M71" s="14">
        <v>10</v>
      </c>
      <c r="N71" s="14">
        <v>11</v>
      </c>
      <c r="O71" s="14">
        <v>12</v>
      </c>
      <c r="P71" s="14">
        <v>13</v>
      </c>
      <c r="Q71" s="14">
        <v>14</v>
      </c>
      <c r="R71" s="14">
        <v>15</v>
      </c>
      <c r="S71" s="14">
        <v>16</v>
      </c>
      <c r="T71" s="14">
        <v>17</v>
      </c>
      <c r="U71" s="14">
        <v>18</v>
      </c>
      <c r="V71" s="14">
        <v>19</v>
      </c>
      <c r="W71" s="14">
        <v>20</v>
      </c>
      <c r="X71" s="14">
        <v>21</v>
      </c>
      <c r="Y71" s="14">
        <v>22</v>
      </c>
      <c r="Z71" s="14">
        <v>23</v>
      </c>
      <c r="AA71" s="14">
        <v>24</v>
      </c>
      <c r="AB71" s="14">
        <v>25</v>
      </c>
      <c r="AC71" s="14">
        <v>26</v>
      </c>
      <c r="AD71" s="14">
        <v>27</v>
      </c>
      <c r="AE71" s="14">
        <v>28</v>
      </c>
      <c r="AF71" s="14">
        <v>29</v>
      </c>
      <c r="AG71" s="14">
        <v>30</v>
      </c>
      <c r="AH71" s="14">
        <v>31</v>
      </c>
      <c r="AI71" s="14">
        <v>32</v>
      </c>
      <c r="AJ71" s="14">
        <v>33</v>
      </c>
      <c r="AK71" s="14">
        <v>34</v>
      </c>
      <c r="AL71" s="14">
        <v>35</v>
      </c>
      <c r="AM71" s="14">
        <v>36</v>
      </c>
      <c r="AN71" s="14">
        <v>37</v>
      </c>
      <c r="AO71" s="14">
        <v>38</v>
      </c>
      <c r="AP71" s="14">
        <v>39</v>
      </c>
      <c r="AQ71" s="14">
        <v>40</v>
      </c>
      <c r="AR71" s="14">
        <v>41</v>
      </c>
      <c r="AS71" s="14">
        <v>42</v>
      </c>
      <c r="AT71" s="14">
        <v>43</v>
      </c>
      <c r="AU71" s="14">
        <v>44</v>
      </c>
      <c r="AV71" s="14">
        <v>45</v>
      </c>
      <c r="AW71" s="14">
        <v>46</v>
      </c>
      <c r="AX71" s="14">
        <v>47</v>
      </c>
      <c r="AY71" s="14">
        <v>48</v>
      </c>
      <c r="AZ71" s="14">
        <v>49</v>
      </c>
      <c r="BA71" s="14">
        <v>50</v>
      </c>
      <c r="BB71" s="14">
        <v>51</v>
      </c>
      <c r="BC71" s="14">
        <v>52</v>
      </c>
      <c r="BD71" s="14">
        <v>53</v>
      </c>
      <c r="BE71" s="14">
        <v>54</v>
      </c>
      <c r="BF71" s="14">
        <v>55</v>
      </c>
      <c r="BG71" s="14">
        <v>56</v>
      </c>
      <c r="BH71" s="14">
        <v>57</v>
      </c>
      <c r="BI71" s="14">
        <v>58</v>
      </c>
      <c r="BJ71" s="14">
        <v>59</v>
      </c>
      <c r="BK71" s="14">
        <v>60</v>
      </c>
      <c r="BL71" s="14">
        <v>61</v>
      </c>
      <c r="BM71" s="14">
        <v>62</v>
      </c>
      <c r="BN71" s="14">
        <v>63</v>
      </c>
      <c r="BO71" s="14">
        <v>64</v>
      </c>
      <c r="BP71" s="14">
        <v>65</v>
      </c>
      <c r="BQ71" s="14">
        <v>66</v>
      </c>
      <c r="BR71" s="14">
        <v>67</v>
      </c>
      <c r="BS71" s="14">
        <v>68</v>
      </c>
      <c r="BT71" s="14">
        <v>69</v>
      </c>
      <c r="BU71" s="14">
        <v>70</v>
      </c>
      <c r="BV71" s="14">
        <v>71</v>
      </c>
      <c r="BW71" s="14">
        <v>72</v>
      </c>
      <c r="BX71" s="14">
        <v>73</v>
      </c>
      <c r="BY71" s="14">
        <v>74</v>
      </c>
      <c r="BZ71" s="14">
        <v>75</v>
      </c>
      <c r="CA71" s="14">
        <v>76</v>
      </c>
      <c r="CB71" s="14">
        <v>77</v>
      </c>
      <c r="CC71" s="14">
        <v>78</v>
      </c>
      <c r="CD71" s="14">
        <v>79</v>
      </c>
      <c r="CE71" s="14">
        <v>80</v>
      </c>
      <c r="CF71" s="14">
        <v>81</v>
      </c>
      <c r="CG71" s="14">
        <v>82</v>
      </c>
      <c r="CH71" s="14">
        <v>83</v>
      </c>
      <c r="CI71" s="14">
        <v>84</v>
      </c>
      <c r="CJ71" s="14">
        <v>85</v>
      </c>
      <c r="CK71" s="14">
        <v>86</v>
      </c>
      <c r="CL71" s="14">
        <v>87</v>
      </c>
      <c r="CM71" s="14">
        <v>88</v>
      </c>
      <c r="CN71" s="14">
        <v>89</v>
      </c>
      <c r="CO71" s="14">
        <v>90</v>
      </c>
      <c r="CP71" s="14">
        <v>91</v>
      </c>
      <c r="CQ71" s="14">
        <v>92</v>
      </c>
      <c r="CR71" s="14">
        <v>93</v>
      </c>
      <c r="CS71" s="14">
        <v>94</v>
      </c>
      <c r="CT71" s="14">
        <v>95</v>
      </c>
      <c r="CU71" s="14">
        <v>96</v>
      </c>
      <c r="CV71" s="14">
        <v>97</v>
      </c>
      <c r="CW71" s="14">
        <v>98</v>
      </c>
      <c r="CX71" s="14">
        <v>99</v>
      </c>
      <c r="CY71" s="14">
        <v>100</v>
      </c>
    </row>
    <row r="72" spans="2:103" x14ac:dyDescent="0.2">
      <c r="B72" s="24" t="s">
        <v>15</v>
      </c>
      <c r="D72" s="73">
        <f>E41</f>
        <v>5527364.7229872309</v>
      </c>
      <c r="E72" s="73">
        <f t="shared" ref="E72:AJ72" si="2">IF(D$71&gt;$C$68,0,FV($C$42,1,,-D72))</f>
        <v>5969553.9008262102</v>
      </c>
      <c r="F72" s="73">
        <f t="shared" si="2"/>
        <v>6447118.212892307</v>
      </c>
      <c r="G72" s="73">
        <f t="shared" si="2"/>
        <v>6962887.669923692</v>
      </c>
      <c r="H72" s="73">
        <f t="shared" si="2"/>
        <v>7519918.6835175883</v>
      </c>
      <c r="I72" s="73">
        <f t="shared" si="2"/>
        <v>8121512.178198996</v>
      </c>
      <c r="J72" s="73">
        <f t="shared" si="2"/>
        <v>8771233.1524549164</v>
      </c>
      <c r="K72" s="73">
        <f t="shared" si="2"/>
        <v>9472931.8046513107</v>
      </c>
      <c r="L72" s="73">
        <f t="shared" si="2"/>
        <v>10230766.349023417</v>
      </c>
      <c r="M72" s="73">
        <f t="shared" si="2"/>
        <v>11049227.65694529</v>
      </c>
      <c r="N72" s="73">
        <f t="shared" si="2"/>
        <v>11933165.869500915</v>
      </c>
      <c r="O72" s="73">
        <f t="shared" si="2"/>
        <v>12887819.139060989</v>
      </c>
      <c r="P72" s="73">
        <f t="shared" si="2"/>
        <v>13918844.67018587</v>
      </c>
      <c r="Q72" s="73">
        <f t="shared" si="2"/>
        <v>15032352.243800741</v>
      </c>
      <c r="R72" s="73">
        <f t="shared" si="2"/>
        <v>16234940.423304802</v>
      </c>
      <c r="S72" s="73">
        <f t="shared" si="2"/>
        <v>17533735.657169186</v>
      </c>
      <c r="T72" s="73">
        <f t="shared" si="2"/>
        <v>18936434.509742722</v>
      </c>
      <c r="U72" s="73">
        <f t="shared" si="2"/>
        <v>20451349.27052214</v>
      </c>
      <c r="V72" s="73">
        <f t="shared" si="2"/>
        <v>22087457.212163914</v>
      </c>
      <c r="W72" s="73">
        <f t="shared" si="2"/>
        <v>23854453.789137028</v>
      </c>
      <c r="X72" s="73">
        <f t="shared" si="2"/>
        <v>25762810.092267994</v>
      </c>
      <c r="Y72" s="73">
        <f t="shared" si="2"/>
        <v>0</v>
      </c>
      <c r="Z72" s="73">
        <f t="shared" si="2"/>
        <v>0</v>
      </c>
      <c r="AA72" s="73">
        <f t="shared" si="2"/>
        <v>0</v>
      </c>
      <c r="AB72" s="73">
        <f t="shared" si="2"/>
        <v>0</v>
      </c>
      <c r="AC72" s="73">
        <f t="shared" si="2"/>
        <v>0</v>
      </c>
      <c r="AD72" s="73">
        <f t="shared" si="2"/>
        <v>0</v>
      </c>
      <c r="AE72" s="73">
        <f t="shared" si="2"/>
        <v>0</v>
      </c>
      <c r="AF72" s="73">
        <f t="shared" si="2"/>
        <v>0</v>
      </c>
      <c r="AG72" s="73">
        <f t="shared" si="2"/>
        <v>0</v>
      </c>
      <c r="AH72" s="73">
        <f t="shared" si="2"/>
        <v>0</v>
      </c>
      <c r="AI72" s="73">
        <f t="shared" si="2"/>
        <v>0</v>
      </c>
      <c r="AJ72" s="73">
        <f t="shared" si="2"/>
        <v>0</v>
      </c>
      <c r="AK72" s="73">
        <f t="shared" ref="AK72:BP72" si="3">IF(AJ$71&gt;$C$68,0,FV($C$42,1,,-AJ72))</f>
        <v>0</v>
      </c>
      <c r="AL72" s="73">
        <f t="shared" si="3"/>
        <v>0</v>
      </c>
      <c r="AM72" s="73">
        <f t="shared" si="3"/>
        <v>0</v>
      </c>
      <c r="AN72" s="73">
        <f t="shared" si="3"/>
        <v>0</v>
      </c>
      <c r="AO72" s="73">
        <f t="shared" si="3"/>
        <v>0</v>
      </c>
      <c r="AP72" s="73">
        <f t="shared" si="3"/>
        <v>0</v>
      </c>
      <c r="AQ72" s="73">
        <f t="shared" si="3"/>
        <v>0</v>
      </c>
      <c r="AR72" s="73">
        <f t="shared" si="3"/>
        <v>0</v>
      </c>
      <c r="AS72" s="73">
        <f t="shared" si="3"/>
        <v>0</v>
      </c>
      <c r="AT72" s="73">
        <f t="shared" si="3"/>
        <v>0</v>
      </c>
      <c r="AU72" s="73">
        <f t="shared" si="3"/>
        <v>0</v>
      </c>
      <c r="AV72" s="73">
        <f t="shared" si="3"/>
        <v>0</v>
      </c>
      <c r="AW72" s="73">
        <f t="shared" si="3"/>
        <v>0</v>
      </c>
      <c r="AX72" s="73">
        <f t="shared" si="3"/>
        <v>0</v>
      </c>
      <c r="AY72" s="73">
        <f t="shared" si="3"/>
        <v>0</v>
      </c>
      <c r="AZ72" s="73">
        <f t="shared" si="3"/>
        <v>0</v>
      </c>
      <c r="BA72" s="73">
        <f t="shared" si="3"/>
        <v>0</v>
      </c>
      <c r="BB72" s="73">
        <f t="shared" si="3"/>
        <v>0</v>
      </c>
      <c r="BC72" s="73">
        <f t="shared" si="3"/>
        <v>0</v>
      </c>
      <c r="BD72" s="73">
        <f t="shared" si="3"/>
        <v>0</v>
      </c>
      <c r="BE72" s="73">
        <f t="shared" si="3"/>
        <v>0</v>
      </c>
      <c r="BF72" s="73">
        <f t="shared" si="3"/>
        <v>0</v>
      </c>
      <c r="BG72" s="73">
        <f t="shared" si="3"/>
        <v>0</v>
      </c>
      <c r="BH72" s="73">
        <f t="shared" si="3"/>
        <v>0</v>
      </c>
      <c r="BI72" s="73">
        <f t="shared" si="3"/>
        <v>0</v>
      </c>
      <c r="BJ72" s="73">
        <f t="shared" si="3"/>
        <v>0</v>
      </c>
      <c r="BK72" s="73">
        <f t="shared" si="3"/>
        <v>0</v>
      </c>
      <c r="BL72" s="73">
        <f t="shared" si="3"/>
        <v>0</v>
      </c>
      <c r="BM72" s="73">
        <f t="shared" si="3"/>
        <v>0</v>
      </c>
      <c r="BN72" s="73">
        <f t="shared" si="3"/>
        <v>0</v>
      </c>
      <c r="BO72" s="73">
        <f t="shared" si="3"/>
        <v>0</v>
      </c>
      <c r="BP72" s="73">
        <f t="shared" si="3"/>
        <v>0</v>
      </c>
      <c r="BQ72" s="73">
        <f t="shared" ref="BQ72:CY72" si="4">IF(BP$71&gt;$C$68,0,FV($C$42,1,,-BP72))</f>
        <v>0</v>
      </c>
      <c r="BR72" s="73">
        <f t="shared" si="4"/>
        <v>0</v>
      </c>
      <c r="BS72" s="73">
        <f t="shared" si="4"/>
        <v>0</v>
      </c>
      <c r="BT72" s="73">
        <f t="shared" si="4"/>
        <v>0</v>
      </c>
      <c r="BU72" s="73">
        <f t="shared" si="4"/>
        <v>0</v>
      </c>
      <c r="BV72" s="73">
        <f t="shared" si="4"/>
        <v>0</v>
      </c>
      <c r="BW72" s="73">
        <f t="shared" si="4"/>
        <v>0</v>
      </c>
      <c r="BX72" s="73">
        <f t="shared" si="4"/>
        <v>0</v>
      </c>
      <c r="BY72" s="73">
        <f t="shared" si="4"/>
        <v>0</v>
      </c>
      <c r="BZ72" s="73">
        <f t="shared" si="4"/>
        <v>0</v>
      </c>
      <c r="CA72" s="73">
        <f t="shared" si="4"/>
        <v>0</v>
      </c>
      <c r="CB72" s="73">
        <f t="shared" si="4"/>
        <v>0</v>
      </c>
      <c r="CC72" s="73">
        <f t="shared" si="4"/>
        <v>0</v>
      </c>
      <c r="CD72" s="73">
        <f t="shared" si="4"/>
        <v>0</v>
      </c>
      <c r="CE72" s="73">
        <f t="shared" si="4"/>
        <v>0</v>
      </c>
      <c r="CF72" s="73">
        <f t="shared" si="4"/>
        <v>0</v>
      </c>
      <c r="CG72" s="73">
        <f t="shared" si="4"/>
        <v>0</v>
      </c>
      <c r="CH72" s="73">
        <f t="shared" si="4"/>
        <v>0</v>
      </c>
      <c r="CI72" s="73">
        <f t="shared" si="4"/>
        <v>0</v>
      </c>
      <c r="CJ72" s="73">
        <f t="shared" si="4"/>
        <v>0</v>
      </c>
      <c r="CK72" s="73">
        <f t="shared" si="4"/>
        <v>0</v>
      </c>
      <c r="CL72" s="73">
        <f t="shared" si="4"/>
        <v>0</v>
      </c>
      <c r="CM72" s="73">
        <f t="shared" si="4"/>
        <v>0</v>
      </c>
      <c r="CN72" s="73">
        <f t="shared" si="4"/>
        <v>0</v>
      </c>
      <c r="CO72" s="73">
        <f t="shared" si="4"/>
        <v>0</v>
      </c>
      <c r="CP72" s="73">
        <f t="shared" si="4"/>
        <v>0</v>
      </c>
      <c r="CQ72" s="73">
        <f t="shared" si="4"/>
        <v>0</v>
      </c>
      <c r="CR72" s="73">
        <f t="shared" si="4"/>
        <v>0</v>
      </c>
      <c r="CS72" s="73">
        <f t="shared" si="4"/>
        <v>0</v>
      </c>
      <c r="CT72" s="73">
        <f t="shared" si="4"/>
        <v>0</v>
      </c>
      <c r="CU72" s="73">
        <f t="shared" si="4"/>
        <v>0</v>
      </c>
      <c r="CV72" s="73">
        <f t="shared" si="4"/>
        <v>0</v>
      </c>
      <c r="CW72" s="73">
        <f t="shared" si="4"/>
        <v>0</v>
      </c>
      <c r="CX72" s="73">
        <f t="shared" si="4"/>
        <v>0</v>
      </c>
      <c r="CY72" s="73">
        <f t="shared" si="4"/>
        <v>0</v>
      </c>
    </row>
    <row r="73" spans="2:103" x14ac:dyDescent="0.2">
      <c r="B73" s="24" t="s">
        <v>5</v>
      </c>
      <c r="D73" s="73">
        <f>E48</f>
        <v>-1105472.9445974461</v>
      </c>
      <c r="E73" s="73">
        <f t="shared" ref="E73:AJ73" si="5">IF(D$71&gt;$C$68,0,FV($C$42,1,,-D73))</f>
        <v>-1193910.7801652418</v>
      </c>
      <c r="F73" s="73">
        <f t="shared" si="5"/>
        <v>-1289423.6425784612</v>
      </c>
      <c r="G73" s="73">
        <f t="shared" si="5"/>
        <v>-1392577.5339847382</v>
      </c>
      <c r="H73" s="73">
        <f t="shared" si="5"/>
        <v>-1503983.7367035174</v>
      </c>
      <c r="I73" s="73">
        <f t="shared" si="5"/>
        <v>-1624302.4356397989</v>
      </c>
      <c r="J73" s="73">
        <f t="shared" si="5"/>
        <v>-1754246.6304909829</v>
      </c>
      <c r="K73" s="73">
        <f t="shared" si="5"/>
        <v>-1894586.3609302617</v>
      </c>
      <c r="L73" s="73">
        <f t="shared" si="5"/>
        <v>-2046153.2698046828</v>
      </c>
      <c r="M73" s="73">
        <f t="shared" si="5"/>
        <v>-2209845.5313890576</v>
      </c>
      <c r="N73" s="73">
        <f t="shared" si="5"/>
        <v>-2386633.1739001824</v>
      </c>
      <c r="O73" s="73">
        <f t="shared" si="5"/>
        <v>-2577563.8278121972</v>
      </c>
      <c r="P73" s="73">
        <f t="shared" si="5"/>
        <v>-2783768.9340371732</v>
      </c>
      <c r="Q73" s="73">
        <f t="shared" si="5"/>
        <v>-3006470.4487601472</v>
      </c>
      <c r="R73" s="73">
        <f t="shared" si="5"/>
        <v>-3246988.084660959</v>
      </c>
      <c r="S73" s="73">
        <f t="shared" si="5"/>
        <v>-3506747.1314338357</v>
      </c>
      <c r="T73" s="73">
        <f t="shared" si="5"/>
        <v>-3787286.9019485428</v>
      </c>
      <c r="U73" s="73">
        <f t="shared" si="5"/>
        <v>-4090269.8541044267</v>
      </c>
      <c r="V73" s="73">
        <f t="shared" si="5"/>
        <v>-4417491.4424327808</v>
      </c>
      <c r="W73" s="73">
        <f t="shared" si="5"/>
        <v>-4770890.757827404</v>
      </c>
      <c r="X73" s="73">
        <f t="shared" si="5"/>
        <v>-5152562.0184535962</v>
      </c>
      <c r="Y73" s="73">
        <f t="shared" si="5"/>
        <v>0</v>
      </c>
      <c r="Z73" s="73">
        <f t="shared" si="5"/>
        <v>0</v>
      </c>
      <c r="AA73" s="73">
        <f t="shared" si="5"/>
        <v>0</v>
      </c>
      <c r="AB73" s="73">
        <f t="shared" si="5"/>
        <v>0</v>
      </c>
      <c r="AC73" s="73">
        <f t="shared" si="5"/>
        <v>0</v>
      </c>
      <c r="AD73" s="73">
        <f t="shared" si="5"/>
        <v>0</v>
      </c>
      <c r="AE73" s="73">
        <f t="shared" si="5"/>
        <v>0</v>
      </c>
      <c r="AF73" s="73">
        <f t="shared" si="5"/>
        <v>0</v>
      </c>
      <c r="AG73" s="73">
        <f t="shared" si="5"/>
        <v>0</v>
      </c>
      <c r="AH73" s="73">
        <f t="shared" si="5"/>
        <v>0</v>
      </c>
      <c r="AI73" s="73">
        <f t="shared" si="5"/>
        <v>0</v>
      </c>
      <c r="AJ73" s="73">
        <f t="shared" si="5"/>
        <v>0</v>
      </c>
      <c r="AK73" s="73">
        <f t="shared" ref="AK73:BP73" si="6">IF(AJ$71&gt;$C$68,0,FV($C$42,1,,-AJ73))</f>
        <v>0</v>
      </c>
      <c r="AL73" s="73">
        <f t="shared" si="6"/>
        <v>0</v>
      </c>
      <c r="AM73" s="73">
        <f t="shared" si="6"/>
        <v>0</v>
      </c>
      <c r="AN73" s="73">
        <f t="shared" si="6"/>
        <v>0</v>
      </c>
      <c r="AO73" s="73">
        <f t="shared" si="6"/>
        <v>0</v>
      </c>
      <c r="AP73" s="73">
        <f t="shared" si="6"/>
        <v>0</v>
      </c>
      <c r="AQ73" s="73">
        <f t="shared" si="6"/>
        <v>0</v>
      </c>
      <c r="AR73" s="73">
        <f t="shared" si="6"/>
        <v>0</v>
      </c>
      <c r="AS73" s="73">
        <f t="shared" si="6"/>
        <v>0</v>
      </c>
      <c r="AT73" s="73">
        <f t="shared" si="6"/>
        <v>0</v>
      </c>
      <c r="AU73" s="73">
        <f t="shared" si="6"/>
        <v>0</v>
      </c>
      <c r="AV73" s="73">
        <f t="shared" si="6"/>
        <v>0</v>
      </c>
      <c r="AW73" s="73">
        <f t="shared" si="6"/>
        <v>0</v>
      </c>
      <c r="AX73" s="73">
        <f t="shared" si="6"/>
        <v>0</v>
      </c>
      <c r="AY73" s="73">
        <f t="shared" si="6"/>
        <v>0</v>
      </c>
      <c r="AZ73" s="73">
        <f t="shared" si="6"/>
        <v>0</v>
      </c>
      <c r="BA73" s="73">
        <f t="shared" si="6"/>
        <v>0</v>
      </c>
      <c r="BB73" s="73">
        <f t="shared" si="6"/>
        <v>0</v>
      </c>
      <c r="BC73" s="73">
        <f t="shared" si="6"/>
        <v>0</v>
      </c>
      <c r="BD73" s="73">
        <f t="shared" si="6"/>
        <v>0</v>
      </c>
      <c r="BE73" s="73">
        <f t="shared" si="6"/>
        <v>0</v>
      </c>
      <c r="BF73" s="73">
        <f t="shared" si="6"/>
        <v>0</v>
      </c>
      <c r="BG73" s="73">
        <f t="shared" si="6"/>
        <v>0</v>
      </c>
      <c r="BH73" s="73">
        <f t="shared" si="6"/>
        <v>0</v>
      </c>
      <c r="BI73" s="73">
        <f t="shared" si="6"/>
        <v>0</v>
      </c>
      <c r="BJ73" s="73">
        <f t="shared" si="6"/>
        <v>0</v>
      </c>
      <c r="BK73" s="73">
        <f t="shared" si="6"/>
        <v>0</v>
      </c>
      <c r="BL73" s="73">
        <f t="shared" si="6"/>
        <v>0</v>
      </c>
      <c r="BM73" s="73">
        <f t="shared" si="6"/>
        <v>0</v>
      </c>
      <c r="BN73" s="73">
        <f t="shared" si="6"/>
        <v>0</v>
      </c>
      <c r="BO73" s="73">
        <f t="shared" si="6"/>
        <v>0</v>
      </c>
      <c r="BP73" s="73">
        <f t="shared" si="6"/>
        <v>0</v>
      </c>
      <c r="BQ73" s="73">
        <f t="shared" ref="BQ73:CY73" si="7">IF(BP$71&gt;$C$68,0,FV($C$42,1,,-BP73))</f>
        <v>0</v>
      </c>
      <c r="BR73" s="73">
        <f t="shared" si="7"/>
        <v>0</v>
      </c>
      <c r="BS73" s="73">
        <f t="shared" si="7"/>
        <v>0</v>
      </c>
      <c r="BT73" s="73">
        <f t="shared" si="7"/>
        <v>0</v>
      </c>
      <c r="BU73" s="73">
        <f t="shared" si="7"/>
        <v>0</v>
      </c>
      <c r="BV73" s="73">
        <f t="shared" si="7"/>
        <v>0</v>
      </c>
      <c r="BW73" s="73">
        <f t="shared" si="7"/>
        <v>0</v>
      </c>
      <c r="BX73" s="73">
        <f t="shared" si="7"/>
        <v>0</v>
      </c>
      <c r="BY73" s="73">
        <f t="shared" si="7"/>
        <v>0</v>
      </c>
      <c r="BZ73" s="73">
        <f t="shared" si="7"/>
        <v>0</v>
      </c>
      <c r="CA73" s="73">
        <f t="shared" si="7"/>
        <v>0</v>
      </c>
      <c r="CB73" s="73">
        <f t="shared" si="7"/>
        <v>0</v>
      </c>
      <c r="CC73" s="73">
        <f t="shared" si="7"/>
        <v>0</v>
      </c>
      <c r="CD73" s="73">
        <f t="shared" si="7"/>
        <v>0</v>
      </c>
      <c r="CE73" s="73">
        <f t="shared" si="7"/>
        <v>0</v>
      </c>
      <c r="CF73" s="73">
        <f t="shared" si="7"/>
        <v>0</v>
      </c>
      <c r="CG73" s="73">
        <f t="shared" si="7"/>
        <v>0</v>
      </c>
      <c r="CH73" s="73">
        <f t="shared" si="7"/>
        <v>0</v>
      </c>
      <c r="CI73" s="73">
        <f t="shared" si="7"/>
        <v>0</v>
      </c>
      <c r="CJ73" s="73">
        <f t="shared" si="7"/>
        <v>0</v>
      </c>
      <c r="CK73" s="73">
        <f t="shared" si="7"/>
        <v>0</v>
      </c>
      <c r="CL73" s="73">
        <f t="shared" si="7"/>
        <v>0</v>
      </c>
      <c r="CM73" s="73">
        <f t="shared" si="7"/>
        <v>0</v>
      </c>
      <c r="CN73" s="73">
        <f t="shared" si="7"/>
        <v>0</v>
      </c>
      <c r="CO73" s="73">
        <f t="shared" si="7"/>
        <v>0</v>
      </c>
      <c r="CP73" s="73">
        <f t="shared" si="7"/>
        <v>0</v>
      </c>
      <c r="CQ73" s="73">
        <f t="shared" si="7"/>
        <v>0</v>
      </c>
      <c r="CR73" s="73">
        <f t="shared" si="7"/>
        <v>0</v>
      </c>
      <c r="CS73" s="73">
        <f t="shared" si="7"/>
        <v>0</v>
      </c>
      <c r="CT73" s="73">
        <f t="shared" si="7"/>
        <v>0</v>
      </c>
      <c r="CU73" s="73">
        <f t="shared" si="7"/>
        <v>0</v>
      </c>
      <c r="CV73" s="73">
        <f t="shared" si="7"/>
        <v>0</v>
      </c>
      <c r="CW73" s="73">
        <f t="shared" si="7"/>
        <v>0</v>
      </c>
      <c r="CX73" s="73">
        <f t="shared" si="7"/>
        <v>0</v>
      </c>
      <c r="CY73" s="73">
        <f t="shared" si="7"/>
        <v>0</v>
      </c>
    </row>
    <row r="74" spans="2:103" x14ac:dyDescent="0.2">
      <c r="B74" s="24" t="s">
        <v>6</v>
      </c>
      <c r="D74" s="73">
        <f>E50</f>
        <v>-552736.47229872306</v>
      </c>
      <c r="E74" s="73">
        <f t="shared" ref="E74:AJ74" si="8">IF(D$71&gt;$C$68,0,FV($C$42,1,,-D74))</f>
        <v>-596955.3900826209</v>
      </c>
      <c r="F74" s="73">
        <f t="shared" si="8"/>
        <v>-644711.8212892306</v>
      </c>
      <c r="G74" s="73">
        <f t="shared" si="8"/>
        <v>-696288.76699236908</v>
      </c>
      <c r="H74" s="73">
        <f t="shared" si="8"/>
        <v>-751991.86835175869</v>
      </c>
      <c r="I74" s="73">
        <f t="shared" si="8"/>
        <v>-812151.21781989944</v>
      </c>
      <c r="J74" s="73">
        <f t="shared" si="8"/>
        <v>-877123.31524549145</v>
      </c>
      <c r="K74" s="73">
        <f t="shared" si="8"/>
        <v>-947293.18046513083</v>
      </c>
      <c r="L74" s="73">
        <f t="shared" si="8"/>
        <v>-1023076.6349023414</v>
      </c>
      <c r="M74" s="73">
        <f t="shared" si="8"/>
        <v>-1104922.7656945288</v>
      </c>
      <c r="N74" s="73">
        <f t="shared" si="8"/>
        <v>-1193316.5869500912</v>
      </c>
      <c r="O74" s="73">
        <f t="shared" si="8"/>
        <v>-1288781.9139060986</v>
      </c>
      <c r="P74" s="73">
        <f t="shared" si="8"/>
        <v>-1391884.4670185866</v>
      </c>
      <c r="Q74" s="73">
        <f t="shared" si="8"/>
        <v>-1503235.2243800736</v>
      </c>
      <c r="R74" s="73">
        <f t="shared" si="8"/>
        <v>-1623494.0423304795</v>
      </c>
      <c r="S74" s="73">
        <f t="shared" si="8"/>
        <v>-1753373.5657169179</v>
      </c>
      <c r="T74" s="73">
        <f t="shared" si="8"/>
        <v>-1893643.4509742714</v>
      </c>
      <c r="U74" s="73">
        <f t="shared" si="8"/>
        <v>-2045134.9270522133</v>
      </c>
      <c r="V74" s="73">
        <f t="shared" si="8"/>
        <v>-2208745.7212163904</v>
      </c>
      <c r="W74" s="73">
        <f t="shared" si="8"/>
        <v>-2385445.378913702</v>
      </c>
      <c r="X74" s="73">
        <f t="shared" si="8"/>
        <v>-2576281.0092267981</v>
      </c>
      <c r="Y74" s="73">
        <f t="shared" si="8"/>
        <v>0</v>
      </c>
      <c r="Z74" s="73">
        <f t="shared" si="8"/>
        <v>0</v>
      </c>
      <c r="AA74" s="73">
        <f t="shared" si="8"/>
        <v>0</v>
      </c>
      <c r="AB74" s="73">
        <f t="shared" si="8"/>
        <v>0</v>
      </c>
      <c r="AC74" s="73">
        <f t="shared" si="8"/>
        <v>0</v>
      </c>
      <c r="AD74" s="73">
        <f t="shared" si="8"/>
        <v>0</v>
      </c>
      <c r="AE74" s="73">
        <f t="shared" si="8"/>
        <v>0</v>
      </c>
      <c r="AF74" s="73">
        <f t="shared" si="8"/>
        <v>0</v>
      </c>
      <c r="AG74" s="73">
        <f t="shared" si="8"/>
        <v>0</v>
      </c>
      <c r="AH74" s="73">
        <f t="shared" si="8"/>
        <v>0</v>
      </c>
      <c r="AI74" s="73">
        <f t="shared" si="8"/>
        <v>0</v>
      </c>
      <c r="AJ74" s="73">
        <f t="shared" si="8"/>
        <v>0</v>
      </c>
      <c r="AK74" s="73">
        <f t="shared" ref="AK74:BP74" si="9">IF(AJ$71&gt;$C$68,0,FV($C$42,1,,-AJ74))</f>
        <v>0</v>
      </c>
      <c r="AL74" s="73">
        <f t="shared" si="9"/>
        <v>0</v>
      </c>
      <c r="AM74" s="73">
        <f t="shared" si="9"/>
        <v>0</v>
      </c>
      <c r="AN74" s="73">
        <f t="shared" si="9"/>
        <v>0</v>
      </c>
      <c r="AO74" s="73">
        <f t="shared" si="9"/>
        <v>0</v>
      </c>
      <c r="AP74" s="73">
        <f t="shared" si="9"/>
        <v>0</v>
      </c>
      <c r="AQ74" s="73">
        <f t="shared" si="9"/>
        <v>0</v>
      </c>
      <c r="AR74" s="73">
        <f t="shared" si="9"/>
        <v>0</v>
      </c>
      <c r="AS74" s="73">
        <f t="shared" si="9"/>
        <v>0</v>
      </c>
      <c r="AT74" s="73">
        <f t="shared" si="9"/>
        <v>0</v>
      </c>
      <c r="AU74" s="73">
        <f t="shared" si="9"/>
        <v>0</v>
      </c>
      <c r="AV74" s="73">
        <f t="shared" si="9"/>
        <v>0</v>
      </c>
      <c r="AW74" s="73">
        <f t="shared" si="9"/>
        <v>0</v>
      </c>
      <c r="AX74" s="73">
        <f t="shared" si="9"/>
        <v>0</v>
      </c>
      <c r="AY74" s="73">
        <f t="shared" si="9"/>
        <v>0</v>
      </c>
      <c r="AZ74" s="73">
        <f t="shared" si="9"/>
        <v>0</v>
      </c>
      <c r="BA74" s="73">
        <f t="shared" si="9"/>
        <v>0</v>
      </c>
      <c r="BB74" s="73">
        <f t="shared" si="9"/>
        <v>0</v>
      </c>
      <c r="BC74" s="73">
        <f t="shared" si="9"/>
        <v>0</v>
      </c>
      <c r="BD74" s="73">
        <f t="shared" si="9"/>
        <v>0</v>
      </c>
      <c r="BE74" s="73">
        <f t="shared" si="9"/>
        <v>0</v>
      </c>
      <c r="BF74" s="73">
        <f t="shared" si="9"/>
        <v>0</v>
      </c>
      <c r="BG74" s="73">
        <f t="shared" si="9"/>
        <v>0</v>
      </c>
      <c r="BH74" s="73">
        <f t="shared" si="9"/>
        <v>0</v>
      </c>
      <c r="BI74" s="73">
        <f t="shared" si="9"/>
        <v>0</v>
      </c>
      <c r="BJ74" s="73">
        <f t="shared" si="9"/>
        <v>0</v>
      </c>
      <c r="BK74" s="73">
        <f t="shared" si="9"/>
        <v>0</v>
      </c>
      <c r="BL74" s="73">
        <f t="shared" si="9"/>
        <v>0</v>
      </c>
      <c r="BM74" s="73">
        <f t="shared" si="9"/>
        <v>0</v>
      </c>
      <c r="BN74" s="73">
        <f t="shared" si="9"/>
        <v>0</v>
      </c>
      <c r="BO74" s="73">
        <f t="shared" si="9"/>
        <v>0</v>
      </c>
      <c r="BP74" s="73">
        <f t="shared" si="9"/>
        <v>0</v>
      </c>
      <c r="BQ74" s="73">
        <f t="shared" ref="BQ74:CY74" si="10">IF(BP$71&gt;$C$68,0,FV($C$42,1,,-BP74))</f>
        <v>0</v>
      </c>
      <c r="BR74" s="73">
        <f t="shared" si="10"/>
        <v>0</v>
      </c>
      <c r="BS74" s="73">
        <f t="shared" si="10"/>
        <v>0</v>
      </c>
      <c r="BT74" s="73">
        <f t="shared" si="10"/>
        <v>0</v>
      </c>
      <c r="BU74" s="73">
        <f t="shared" si="10"/>
        <v>0</v>
      </c>
      <c r="BV74" s="73">
        <f t="shared" si="10"/>
        <v>0</v>
      </c>
      <c r="BW74" s="73">
        <f t="shared" si="10"/>
        <v>0</v>
      </c>
      <c r="BX74" s="73">
        <f t="shared" si="10"/>
        <v>0</v>
      </c>
      <c r="BY74" s="73">
        <f t="shared" si="10"/>
        <v>0</v>
      </c>
      <c r="BZ74" s="73">
        <f t="shared" si="10"/>
        <v>0</v>
      </c>
      <c r="CA74" s="73">
        <f t="shared" si="10"/>
        <v>0</v>
      </c>
      <c r="CB74" s="73">
        <f t="shared" si="10"/>
        <v>0</v>
      </c>
      <c r="CC74" s="73">
        <f t="shared" si="10"/>
        <v>0</v>
      </c>
      <c r="CD74" s="73">
        <f t="shared" si="10"/>
        <v>0</v>
      </c>
      <c r="CE74" s="73">
        <f t="shared" si="10"/>
        <v>0</v>
      </c>
      <c r="CF74" s="73">
        <f t="shared" si="10"/>
        <v>0</v>
      </c>
      <c r="CG74" s="73">
        <f t="shared" si="10"/>
        <v>0</v>
      </c>
      <c r="CH74" s="73">
        <f t="shared" si="10"/>
        <v>0</v>
      </c>
      <c r="CI74" s="73">
        <f t="shared" si="10"/>
        <v>0</v>
      </c>
      <c r="CJ74" s="73">
        <f t="shared" si="10"/>
        <v>0</v>
      </c>
      <c r="CK74" s="73">
        <f t="shared" si="10"/>
        <v>0</v>
      </c>
      <c r="CL74" s="73">
        <f t="shared" si="10"/>
        <v>0</v>
      </c>
      <c r="CM74" s="73">
        <f t="shared" si="10"/>
        <v>0</v>
      </c>
      <c r="CN74" s="73">
        <f t="shared" si="10"/>
        <v>0</v>
      </c>
      <c r="CO74" s="73">
        <f t="shared" si="10"/>
        <v>0</v>
      </c>
      <c r="CP74" s="73">
        <f t="shared" si="10"/>
        <v>0</v>
      </c>
      <c r="CQ74" s="73">
        <f t="shared" si="10"/>
        <v>0</v>
      </c>
      <c r="CR74" s="73">
        <f t="shared" si="10"/>
        <v>0</v>
      </c>
      <c r="CS74" s="73">
        <f t="shared" si="10"/>
        <v>0</v>
      </c>
      <c r="CT74" s="73">
        <f t="shared" si="10"/>
        <v>0</v>
      </c>
      <c r="CU74" s="73">
        <f t="shared" si="10"/>
        <v>0</v>
      </c>
      <c r="CV74" s="73">
        <f t="shared" si="10"/>
        <v>0</v>
      </c>
      <c r="CW74" s="73">
        <f t="shared" si="10"/>
        <v>0</v>
      </c>
      <c r="CX74" s="73">
        <f t="shared" si="10"/>
        <v>0</v>
      </c>
      <c r="CY74" s="73">
        <f t="shared" si="10"/>
        <v>0</v>
      </c>
    </row>
    <row r="75" spans="2:103" x14ac:dyDescent="0.2">
      <c r="B75" s="24" t="s">
        <v>7</v>
      </c>
      <c r="D75" s="73">
        <f>SUM(E43:E44)</f>
        <v>1395915.489069229</v>
      </c>
      <c r="E75" s="73">
        <f t="shared" ref="E75:AJ75" si="11">IF(D$71&gt;$C$68,0,FV($C$42,1,,-D75))</f>
        <v>1507588.7281947674</v>
      </c>
      <c r="F75" s="73">
        <f t="shared" si="11"/>
        <v>1628195.8264503488</v>
      </c>
      <c r="G75" s="73">
        <f t="shared" si="11"/>
        <v>1758451.4925663769</v>
      </c>
      <c r="H75" s="73">
        <f t="shared" si="11"/>
        <v>1899127.6119716873</v>
      </c>
      <c r="I75" s="73">
        <f t="shared" si="11"/>
        <v>2051057.8209294225</v>
      </c>
      <c r="J75" s="73">
        <f t="shared" si="11"/>
        <v>2215142.4466037764</v>
      </c>
      <c r="K75" s="73">
        <f t="shared" si="11"/>
        <v>2392353.8423320786</v>
      </c>
      <c r="L75" s="73">
        <f t="shared" si="11"/>
        <v>2583742.149718645</v>
      </c>
      <c r="M75" s="73">
        <f t="shared" si="11"/>
        <v>2790441.5216961368</v>
      </c>
      <c r="N75" s="73">
        <f t="shared" si="11"/>
        <v>3013676.8434318281</v>
      </c>
      <c r="O75" s="73">
        <f t="shared" si="11"/>
        <v>3254770.9909063745</v>
      </c>
      <c r="P75" s="73">
        <f t="shared" si="11"/>
        <v>3515152.6701788846</v>
      </c>
      <c r="Q75" s="73">
        <f t="shared" si="11"/>
        <v>3796364.8837931957</v>
      </c>
      <c r="R75" s="73">
        <f t="shared" si="11"/>
        <v>4100074.0744966515</v>
      </c>
      <c r="S75" s="73">
        <f t="shared" si="11"/>
        <v>4428080.0004563844</v>
      </c>
      <c r="T75" s="73">
        <f t="shared" si="11"/>
        <v>4782326.4004928954</v>
      </c>
      <c r="U75" s="73">
        <f t="shared" si="11"/>
        <v>5164912.5125323273</v>
      </c>
      <c r="V75" s="73">
        <f t="shared" si="11"/>
        <v>5578105.5135349138</v>
      </c>
      <c r="W75" s="73">
        <f t="shared" si="11"/>
        <v>6024353.9546177071</v>
      </c>
      <c r="X75" s="73">
        <f t="shared" si="11"/>
        <v>6506302.2709871242</v>
      </c>
      <c r="Y75" s="73">
        <f t="shared" si="11"/>
        <v>0</v>
      </c>
      <c r="Z75" s="73">
        <f t="shared" si="11"/>
        <v>0</v>
      </c>
      <c r="AA75" s="73">
        <f t="shared" si="11"/>
        <v>0</v>
      </c>
      <c r="AB75" s="73">
        <f t="shared" si="11"/>
        <v>0</v>
      </c>
      <c r="AC75" s="73">
        <f t="shared" si="11"/>
        <v>0</v>
      </c>
      <c r="AD75" s="73">
        <f t="shared" si="11"/>
        <v>0</v>
      </c>
      <c r="AE75" s="73">
        <f t="shared" si="11"/>
        <v>0</v>
      </c>
      <c r="AF75" s="73">
        <f t="shared" si="11"/>
        <v>0</v>
      </c>
      <c r="AG75" s="73">
        <f t="shared" si="11"/>
        <v>0</v>
      </c>
      <c r="AH75" s="73">
        <f t="shared" si="11"/>
        <v>0</v>
      </c>
      <c r="AI75" s="73">
        <f t="shared" si="11"/>
        <v>0</v>
      </c>
      <c r="AJ75" s="73">
        <f t="shared" si="11"/>
        <v>0</v>
      </c>
      <c r="AK75" s="73">
        <f t="shared" ref="AK75:BP75" si="12">IF(AJ$71&gt;$C$68,0,FV($C$42,1,,-AJ75))</f>
        <v>0</v>
      </c>
      <c r="AL75" s="73">
        <f t="shared" si="12"/>
        <v>0</v>
      </c>
      <c r="AM75" s="73">
        <f t="shared" si="12"/>
        <v>0</v>
      </c>
      <c r="AN75" s="73">
        <f t="shared" si="12"/>
        <v>0</v>
      </c>
      <c r="AO75" s="73">
        <f t="shared" si="12"/>
        <v>0</v>
      </c>
      <c r="AP75" s="73">
        <f t="shared" si="12"/>
        <v>0</v>
      </c>
      <c r="AQ75" s="73">
        <f t="shared" si="12"/>
        <v>0</v>
      </c>
      <c r="AR75" s="73">
        <f t="shared" si="12"/>
        <v>0</v>
      </c>
      <c r="AS75" s="73">
        <f t="shared" si="12"/>
        <v>0</v>
      </c>
      <c r="AT75" s="73">
        <f t="shared" si="12"/>
        <v>0</v>
      </c>
      <c r="AU75" s="73">
        <f t="shared" si="12"/>
        <v>0</v>
      </c>
      <c r="AV75" s="73">
        <f t="shared" si="12"/>
        <v>0</v>
      </c>
      <c r="AW75" s="73">
        <f t="shared" si="12"/>
        <v>0</v>
      </c>
      <c r="AX75" s="73">
        <f t="shared" si="12"/>
        <v>0</v>
      </c>
      <c r="AY75" s="73">
        <f t="shared" si="12"/>
        <v>0</v>
      </c>
      <c r="AZ75" s="73">
        <f t="shared" si="12"/>
        <v>0</v>
      </c>
      <c r="BA75" s="73">
        <f t="shared" si="12"/>
        <v>0</v>
      </c>
      <c r="BB75" s="73">
        <f t="shared" si="12"/>
        <v>0</v>
      </c>
      <c r="BC75" s="73">
        <f t="shared" si="12"/>
        <v>0</v>
      </c>
      <c r="BD75" s="73">
        <f t="shared" si="12"/>
        <v>0</v>
      </c>
      <c r="BE75" s="73">
        <f t="shared" si="12"/>
        <v>0</v>
      </c>
      <c r="BF75" s="73">
        <f t="shared" si="12"/>
        <v>0</v>
      </c>
      <c r="BG75" s="73">
        <f t="shared" si="12"/>
        <v>0</v>
      </c>
      <c r="BH75" s="73">
        <f t="shared" si="12"/>
        <v>0</v>
      </c>
      <c r="BI75" s="73">
        <f t="shared" si="12"/>
        <v>0</v>
      </c>
      <c r="BJ75" s="73">
        <f t="shared" si="12"/>
        <v>0</v>
      </c>
      <c r="BK75" s="73">
        <f t="shared" si="12"/>
        <v>0</v>
      </c>
      <c r="BL75" s="73">
        <f t="shared" si="12"/>
        <v>0</v>
      </c>
      <c r="BM75" s="73">
        <f t="shared" si="12"/>
        <v>0</v>
      </c>
      <c r="BN75" s="73">
        <f t="shared" si="12"/>
        <v>0</v>
      </c>
      <c r="BO75" s="73">
        <f t="shared" si="12"/>
        <v>0</v>
      </c>
      <c r="BP75" s="73">
        <f t="shared" si="12"/>
        <v>0</v>
      </c>
      <c r="BQ75" s="73">
        <f t="shared" ref="BQ75:CY75" si="13">IF(BP$71&gt;$C$68,0,FV($C$42,1,,-BP75))</f>
        <v>0</v>
      </c>
      <c r="BR75" s="73">
        <f t="shared" si="13"/>
        <v>0</v>
      </c>
      <c r="BS75" s="73">
        <f t="shared" si="13"/>
        <v>0</v>
      </c>
      <c r="BT75" s="73">
        <f t="shared" si="13"/>
        <v>0</v>
      </c>
      <c r="BU75" s="73">
        <f t="shared" si="13"/>
        <v>0</v>
      </c>
      <c r="BV75" s="73">
        <f t="shared" si="13"/>
        <v>0</v>
      </c>
      <c r="BW75" s="73">
        <f t="shared" si="13"/>
        <v>0</v>
      </c>
      <c r="BX75" s="73">
        <f t="shared" si="13"/>
        <v>0</v>
      </c>
      <c r="BY75" s="73">
        <f t="shared" si="13"/>
        <v>0</v>
      </c>
      <c r="BZ75" s="73">
        <f t="shared" si="13"/>
        <v>0</v>
      </c>
      <c r="CA75" s="73">
        <f t="shared" si="13"/>
        <v>0</v>
      </c>
      <c r="CB75" s="73">
        <f t="shared" si="13"/>
        <v>0</v>
      </c>
      <c r="CC75" s="73">
        <f t="shared" si="13"/>
        <v>0</v>
      </c>
      <c r="CD75" s="73">
        <f t="shared" si="13"/>
        <v>0</v>
      </c>
      <c r="CE75" s="73">
        <f t="shared" si="13"/>
        <v>0</v>
      </c>
      <c r="CF75" s="73">
        <f t="shared" si="13"/>
        <v>0</v>
      </c>
      <c r="CG75" s="73">
        <f t="shared" si="13"/>
        <v>0</v>
      </c>
      <c r="CH75" s="73">
        <f t="shared" si="13"/>
        <v>0</v>
      </c>
      <c r="CI75" s="73">
        <f t="shared" si="13"/>
        <v>0</v>
      </c>
      <c r="CJ75" s="73">
        <f t="shared" si="13"/>
        <v>0</v>
      </c>
      <c r="CK75" s="73">
        <f t="shared" si="13"/>
        <v>0</v>
      </c>
      <c r="CL75" s="73">
        <f t="shared" si="13"/>
        <v>0</v>
      </c>
      <c r="CM75" s="73">
        <f t="shared" si="13"/>
        <v>0</v>
      </c>
      <c r="CN75" s="73">
        <f t="shared" si="13"/>
        <v>0</v>
      </c>
      <c r="CO75" s="73">
        <f t="shared" si="13"/>
        <v>0</v>
      </c>
      <c r="CP75" s="73">
        <f t="shared" si="13"/>
        <v>0</v>
      </c>
      <c r="CQ75" s="73">
        <f t="shared" si="13"/>
        <v>0</v>
      </c>
      <c r="CR75" s="73">
        <f t="shared" si="13"/>
        <v>0</v>
      </c>
      <c r="CS75" s="73">
        <f t="shared" si="13"/>
        <v>0</v>
      </c>
      <c r="CT75" s="73">
        <f t="shared" si="13"/>
        <v>0</v>
      </c>
      <c r="CU75" s="73">
        <f t="shared" si="13"/>
        <v>0</v>
      </c>
      <c r="CV75" s="73">
        <f t="shared" si="13"/>
        <v>0</v>
      </c>
      <c r="CW75" s="73">
        <f t="shared" si="13"/>
        <v>0</v>
      </c>
      <c r="CX75" s="73">
        <f t="shared" si="13"/>
        <v>0</v>
      </c>
      <c r="CY75" s="73">
        <f t="shared" si="13"/>
        <v>0</v>
      </c>
    </row>
    <row r="76" spans="2:103" x14ac:dyDescent="0.2">
      <c r="B76" s="24" t="s">
        <v>18</v>
      </c>
      <c r="D76" s="73">
        <f>D75*$C$46*-1</f>
        <v>-139591.54890692289</v>
      </c>
      <c r="E76" s="73">
        <f t="shared" ref="E76:AJ76" si="14">IF(D$71&gt;$C$68,0,FV($C$42,1,,-D76))</f>
        <v>-150758.87281947673</v>
      </c>
      <c r="F76" s="73">
        <f t="shared" si="14"/>
        <v>-162819.58264503488</v>
      </c>
      <c r="G76" s="73">
        <f t="shared" si="14"/>
        <v>-175845.1492566377</v>
      </c>
      <c r="H76" s="73">
        <f t="shared" si="14"/>
        <v>-189912.76119716873</v>
      </c>
      <c r="I76" s="73">
        <f t="shared" si="14"/>
        <v>-205105.78209294225</v>
      </c>
      <c r="J76" s="73">
        <f t="shared" si="14"/>
        <v>-221514.24466037765</v>
      </c>
      <c r="K76" s="73">
        <f t="shared" si="14"/>
        <v>-239235.38423320788</v>
      </c>
      <c r="L76" s="73">
        <f t="shared" si="14"/>
        <v>-258374.21497186454</v>
      </c>
      <c r="M76" s="73">
        <f t="shared" si="14"/>
        <v>-279044.15216961369</v>
      </c>
      <c r="N76" s="73">
        <f t="shared" si="14"/>
        <v>-301367.68434318283</v>
      </c>
      <c r="O76" s="73">
        <f t="shared" si="14"/>
        <v>-325477.09909063746</v>
      </c>
      <c r="P76" s="73">
        <f t="shared" si="14"/>
        <v>-351515.26701788849</v>
      </c>
      <c r="Q76" s="73">
        <f t="shared" si="14"/>
        <v>-379636.48837931961</v>
      </c>
      <c r="R76" s="73">
        <f t="shared" si="14"/>
        <v>-410007.40744966519</v>
      </c>
      <c r="S76" s="73">
        <f t="shared" si="14"/>
        <v>-442808.00004563842</v>
      </c>
      <c r="T76" s="73">
        <f t="shared" si="14"/>
        <v>-478232.6400492895</v>
      </c>
      <c r="U76" s="73">
        <f t="shared" si="14"/>
        <v>-516491.25125323271</v>
      </c>
      <c r="V76" s="73">
        <f t="shared" si="14"/>
        <v>-557810.55135349138</v>
      </c>
      <c r="W76" s="73">
        <f t="shared" si="14"/>
        <v>-602435.39546177071</v>
      </c>
      <c r="X76" s="73">
        <f t="shared" si="14"/>
        <v>-650630.22709871235</v>
      </c>
      <c r="Y76" s="73">
        <f t="shared" si="14"/>
        <v>0</v>
      </c>
      <c r="Z76" s="73">
        <f t="shared" si="14"/>
        <v>0</v>
      </c>
      <c r="AA76" s="73">
        <f t="shared" si="14"/>
        <v>0</v>
      </c>
      <c r="AB76" s="73">
        <f t="shared" si="14"/>
        <v>0</v>
      </c>
      <c r="AC76" s="73">
        <f t="shared" si="14"/>
        <v>0</v>
      </c>
      <c r="AD76" s="73">
        <f t="shared" si="14"/>
        <v>0</v>
      </c>
      <c r="AE76" s="73">
        <f t="shared" si="14"/>
        <v>0</v>
      </c>
      <c r="AF76" s="73">
        <f t="shared" si="14"/>
        <v>0</v>
      </c>
      <c r="AG76" s="73">
        <f t="shared" si="14"/>
        <v>0</v>
      </c>
      <c r="AH76" s="73">
        <f t="shared" si="14"/>
        <v>0</v>
      </c>
      <c r="AI76" s="73">
        <f t="shared" si="14"/>
        <v>0</v>
      </c>
      <c r="AJ76" s="73">
        <f t="shared" si="14"/>
        <v>0</v>
      </c>
      <c r="AK76" s="73">
        <f t="shared" ref="AK76:BP76" si="15">IF(AJ$71&gt;$C$68,0,FV($C$42,1,,-AJ76))</f>
        <v>0</v>
      </c>
      <c r="AL76" s="73">
        <f t="shared" si="15"/>
        <v>0</v>
      </c>
      <c r="AM76" s="73">
        <f t="shared" si="15"/>
        <v>0</v>
      </c>
      <c r="AN76" s="73">
        <f t="shared" si="15"/>
        <v>0</v>
      </c>
      <c r="AO76" s="73">
        <f t="shared" si="15"/>
        <v>0</v>
      </c>
      <c r="AP76" s="73">
        <f t="shared" si="15"/>
        <v>0</v>
      </c>
      <c r="AQ76" s="73">
        <f t="shared" si="15"/>
        <v>0</v>
      </c>
      <c r="AR76" s="73">
        <f t="shared" si="15"/>
        <v>0</v>
      </c>
      <c r="AS76" s="73">
        <f t="shared" si="15"/>
        <v>0</v>
      </c>
      <c r="AT76" s="73">
        <f t="shared" si="15"/>
        <v>0</v>
      </c>
      <c r="AU76" s="73">
        <f t="shared" si="15"/>
        <v>0</v>
      </c>
      <c r="AV76" s="73">
        <f t="shared" si="15"/>
        <v>0</v>
      </c>
      <c r="AW76" s="73">
        <f t="shared" si="15"/>
        <v>0</v>
      </c>
      <c r="AX76" s="73">
        <f t="shared" si="15"/>
        <v>0</v>
      </c>
      <c r="AY76" s="73">
        <f t="shared" si="15"/>
        <v>0</v>
      </c>
      <c r="AZ76" s="73">
        <f t="shared" si="15"/>
        <v>0</v>
      </c>
      <c r="BA76" s="73">
        <f t="shared" si="15"/>
        <v>0</v>
      </c>
      <c r="BB76" s="73">
        <f t="shared" si="15"/>
        <v>0</v>
      </c>
      <c r="BC76" s="73">
        <f t="shared" si="15"/>
        <v>0</v>
      </c>
      <c r="BD76" s="73">
        <f t="shared" si="15"/>
        <v>0</v>
      </c>
      <c r="BE76" s="73">
        <f t="shared" si="15"/>
        <v>0</v>
      </c>
      <c r="BF76" s="73">
        <f t="shared" si="15"/>
        <v>0</v>
      </c>
      <c r="BG76" s="73">
        <f t="shared" si="15"/>
        <v>0</v>
      </c>
      <c r="BH76" s="73">
        <f t="shared" si="15"/>
        <v>0</v>
      </c>
      <c r="BI76" s="73">
        <f t="shared" si="15"/>
        <v>0</v>
      </c>
      <c r="BJ76" s="73">
        <f t="shared" si="15"/>
        <v>0</v>
      </c>
      <c r="BK76" s="73">
        <f t="shared" si="15"/>
        <v>0</v>
      </c>
      <c r="BL76" s="73">
        <f t="shared" si="15"/>
        <v>0</v>
      </c>
      <c r="BM76" s="73">
        <f t="shared" si="15"/>
        <v>0</v>
      </c>
      <c r="BN76" s="73">
        <f t="shared" si="15"/>
        <v>0</v>
      </c>
      <c r="BO76" s="73">
        <f t="shared" si="15"/>
        <v>0</v>
      </c>
      <c r="BP76" s="73">
        <f t="shared" si="15"/>
        <v>0</v>
      </c>
      <c r="BQ76" s="73">
        <f t="shared" ref="BQ76:CY76" si="16">IF(BP$71&gt;$C$68,0,FV($C$42,1,,-BP76))</f>
        <v>0</v>
      </c>
      <c r="BR76" s="73">
        <f t="shared" si="16"/>
        <v>0</v>
      </c>
      <c r="BS76" s="73">
        <f t="shared" si="16"/>
        <v>0</v>
      </c>
      <c r="BT76" s="73">
        <f t="shared" si="16"/>
        <v>0</v>
      </c>
      <c r="BU76" s="73">
        <f t="shared" si="16"/>
        <v>0</v>
      </c>
      <c r="BV76" s="73">
        <f t="shared" si="16"/>
        <v>0</v>
      </c>
      <c r="BW76" s="73">
        <f t="shared" si="16"/>
        <v>0</v>
      </c>
      <c r="BX76" s="73">
        <f t="shared" si="16"/>
        <v>0</v>
      </c>
      <c r="BY76" s="73">
        <f t="shared" si="16"/>
        <v>0</v>
      </c>
      <c r="BZ76" s="73">
        <f t="shared" si="16"/>
        <v>0</v>
      </c>
      <c r="CA76" s="73">
        <f t="shared" si="16"/>
        <v>0</v>
      </c>
      <c r="CB76" s="73">
        <f t="shared" si="16"/>
        <v>0</v>
      </c>
      <c r="CC76" s="73">
        <f t="shared" si="16"/>
        <v>0</v>
      </c>
      <c r="CD76" s="73">
        <f t="shared" si="16"/>
        <v>0</v>
      </c>
      <c r="CE76" s="73">
        <f t="shared" si="16"/>
        <v>0</v>
      </c>
      <c r="CF76" s="73">
        <f t="shared" si="16"/>
        <v>0</v>
      </c>
      <c r="CG76" s="73">
        <f t="shared" si="16"/>
        <v>0</v>
      </c>
      <c r="CH76" s="73">
        <f t="shared" si="16"/>
        <v>0</v>
      </c>
      <c r="CI76" s="73">
        <f t="shared" si="16"/>
        <v>0</v>
      </c>
      <c r="CJ76" s="73">
        <f t="shared" si="16"/>
        <v>0</v>
      </c>
      <c r="CK76" s="73">
        <f t="shared" si="16"/>
        <v>0</v>
      </c>
      <c r="CL76" s="73">
        <f t="shared" si="16"/>
        <v>0</v>
      </c>
      <c r="CM76" s="73">
        <f t="shared" si="16"/>
        <v>0</v>
      </c>
      <c r="CN76" s="73">
        <f t="shared" si="16"/>
        <v>0</v>
      </c>
      <c r="CO76" s="73">
        <f t="shared" si="16"/>
        <v>0</v>
      </c>
      <c r="CP76" s="73">
        <f t="shared" si="16"/>
        <v>0</v>
      </c>
      <c r="CQ76" s="73">
        <f t="shared" si="16"/>
        <v>0</v>
      </c>
      <c r="CR76" s="73">
        <f t="shared" si="16"/>
        <v>0</v>
      </c>
      <c r="CS76" s="73">
        <f t="shared" si="16"/>
        <v>0</v>
      </c>
      <c r="CT76" s="73">
        <f t="shared" si="16"/>
        <v>0</v>
      </c>
      <c r="CU76" s="73">
        <f t="shared" si="16"/>
        <v>0</v>
      </c>
      <c r="CV76" s="73">
        <f t="shared" si="16"/>
        <v>0</v>
      </c>
      <c r="CW76" s="73">
        <f t="shared" si="16"/>
        <v>0</v>
      </c>
      <c r="CX76" s="73">
        <f t="shared" si="16"/>
        <v>0</v>
      </c>
      <c r="CY76" s="73">
        <f t="shared" si="16"/>
        <v>0</v>
      </c>
    </row>
    <row r="77" spans="2:103" customFormat="1" x14ac:dyDescent="0.2">
      <c r="B77" s="37" t="s">
        <v>0</v>
      </c>
      <c r="C77" s="37"/>
      <c r="D77" s="95">
        <f>IF(D78&lt;'Rental on Value'!D$77,D78,'Rental on Value'!D77)</f>
        <v>-828584.06793228909</v>
      </c>
      <c r="E77" s="95">
        <f>IF(E78&lt;'Rental on Value'!E$77,E78,'Rental on Value'!E77)</f>
        <v>-894870.79336687236</v>
      </c>
      <c r="F77" s="95">
        <f>IF(F78&lt;'Rental on Value'!F$77,F78,'Rental on Value'!F77)</f>
        <v>-966460.45683622209</v>
      </c>
      <c r="G77" s="95">
        <f>IF(G78&lt;'Rental on Value'!G$77,G78,'Rental on Value'!G77)</f>
        <v>-1043777.2933831201</v>
      </c>
      <c r="H77" s="95">
        <f>IF(H78&lt;'Rental on Value'!H$77,H78,'Rental on Value'!H77)</f>
        <v>-1127279.4768537697</v>
      </c>
      <c r="I77" s="95">
        <f>IF(I78&lt;'Rental on Value'!I$77,I78,'Rental on Value'!I77)</f>
        <v>-1217461.8350020715</v>
      </c>
      <c r="J77" s="95">
        <f>IF(J78&lt;'Rental on Value'!J$77,J78,'Rental on Value'!J77)</f>
        <v>-1314858.781802237</v>
      </c>
      <c r="K77" s="95">
        <f>IF(K78&lt;'Rental on Value'!K$77,K78,'Rental on Value'!K77)</f>
        <v>-1420047.4843464163</v>
      </c>
      <c r="L77" s="95">
        <f>IF(L78&lt;'Rental on Value'!L$77,L78,'Rental on Value'!L77)</f>
        <v>-1533651.2830941295</v>
      </c>
      <c r="M77" s="95">
        <f>IF(M78&lt;'Rental on Value'!M$77,M78,'Rental on Value'!M77)</f>
        <v>-1656343.3857416601</v>
      </c>
      <c r="N77" s="95">
        <f>IF(N78&lt;'Rental on Value'!N$77,N78,'Rental on Value'!N77)</f>
        <v>-1788850.8566009931</v>
      </c>
      <c r="O77" s="95">
        <f>IF(O78&lt;'Rental on Value'!O77,O78,'Rental on Value'!O77)</f>
        <v>-1931958.9251290727</v>
      </c>
      <c r="P77" s="95">
        <f>IF(P78&lt;'Rental on Value'!P77,P78,'Rental on Value'!P77)</f>
        <v>-2086515.6391393987</v>
      </c>
      <c r="Q77" s="95">
        <f>IF(Q78&lt;'Rental on Value'!Q77,Q78,'Rental on Value'!Q77)</f>
        <v>-2253436.8902705512</v>
      </c>
      <c r="R77" s="95">
        <f>IF(R78&lt;'Rental on Value'!R77,R78,'Rental on Value'!R77)</f>
        <v>-2433711.8414921951</v>
      </c>
      <c r="S77" s="95">
        <f>IF(S78&lt;'Rental on Value'!S77,S78,'Rental on Value'!S77)</f>
        <v>-2628408.788811571</v>
      </c>
      <c r="T77" s="95">
        <f>IF(T78&lt;'Rental on Value'!T77,T78,'Rental on Value'!T77)</f>
        <v>-2838681.4919164968</v>
      </c>
      <c r="U77" s="95">
        <f>IF(U78&lt;'Rental on Value'!U77,U78,'Rental on Value'!U77)</f>
        <v>-3065776.0112698167</v>
      </c>
      <c r="V77" s="95">
        <f>IF(V78&lt;'Rental on Value'!V77,V78,'Rental on Value'!V77)</f>
        <v>-3311038.0921714022</v>
      </c>
      <c r="W77" s="95">
        <f>IF(W78&lt;'Rental on Value'!W77,W78,'Rental on Value'!W77)</f>
        <v>-3575921.1395451152</v>
      </c>
      <c r="X77" s="95">
        <f>IF(X78&lt;'Rental on Value'!X77,X78,'Rental on Value'!X77)</f>
        <v>-3861994.8307087244</v>
      </c>
      <c r="Y77" s="95">
        <f>IF(Y78&lt;'Rental on Value'!Y77,Y78,'Rental on Value'!Y77)</f>
        <v>0</v>
      </c>
      <c r="Z77" s="95">
        <f>IF(Z78&lt;'Rental on Value'!Z77,Z78,'Rental on Value'!Z77)</f>
        <v>0</v>
      </c>
      <c r="AA77" s="95">
        <f>IF(AA78&lt;'Rental on Value'!AA77,AA78,'Rental on Value'!AA77)</f>
        <v>0</v>
      </c>
      <c r="AB77" s="95">
        <f>IF(AB78&lt;'Rental on Value'!AB77,AB78,'Rental on Value'!AB77)</f>
        <v>0</v>
      </c>
      <c r="AC77" s="95">
        <f>IF(AC78&lt;'Rental on Value'!AC77,AC78,'Rental on Value'!AC77)</f>
        <v>0</v>
      </c>
      <c r="AD77" s="95">
        <f>IF(AD78&lt;'Rental on Value'!AD77,AD78,'Rental on Value'!AD77)</f>
        <v>0</v>
      </c>
      <c r="AE77" s="95">
        <f>IF(AE78&lt;'Rental on Value'!AE77,AE78,'Rental on Value'!AE77)</f>
        <v>0</v>
      </c>
      <c r="AF77" s="95">
        <f>IF(AF78&lt;'Rental on Value'!AF77,AF78,'Rental on Value'!AF77)</f>
        <v>0</v>
      </c>
      <c r="AG77" s="95">
        <f>IF(AG78&lt;'Rental on Value'!AG77,AG78,'Rental on Value'!AG77)</f>
        <v>0</v>
      </c>
      <c r="AH77" s="95">
        <f>IF(AH78&lt;'Rental on Value'!AH77,AH78,'Rental on Value'!AH77)</f>
        <v>0</v>
      </c>
      <c r="AI77" s="95">
        <f>IF(AI78&lt;'Rental on Value'!AI77,AI78,'Rental on Value'!AI77)</f>
        <v>0</v>
      </c>
      <c r="AJ77" s="95">
        <f>IF(AJ78&lt;'Rental on Value'!AJ77,AJ78,'Rental on Value'!AJ77)</f>
        <v>0</v>
      </c>
      <c r="AK77" s="95">
        <f>IF(AK78&lt;'Rental on Value'!AK77,AK78,'Rental on Value'!AK77)</f>
        <v>0</v>
      </c>
      <c r="AL77" s="95">
        <f>IF(AL78&lt;'Rental on Value'!AL77,AL78,'Rental on Value'!AL77)</f>
        <v>0</v>
      </c>
      <c r="AM77" s="95">
        <f>IF(AM78&lt;'Rental on Value'!AM77,AM78,'Rental on Value'!AM77)</f>
        <v>0</v>
      </c>
      <c r="AN77" s="95">
        <f>IF(AN78&lt;'Rental on Value'!AN77,AN78,'Rental on Value'!AN77)</f>
        <v>0</v>
      </c>
      <c r="AO77" s="95">
        <f>IF(AO78&lt;'Rental on Value'!AO77,AO78,'Rental on Value'!AO77)</f>
        <v>0</v>
      </c>
      <c r="AP77" s="95">
        <f>IF(AP78&lt;'Rental on Value'!AP77,AP78,'Rental on Value'!AP77)</f>
        <v>0</v>
      </c>
      <c r="AQ77" s="95">
        <f>IF(AQ78&lt;'Rental on Value'!AQ77,AQ78,'Rental on Value'!AQ77)</f>
        <v>0</v>
      </c>
      <c r="AR77" s="95">
        <f>IF(AR78&lt;'Rental on Value'!AR77,AR78,'Rental on Value'!AR77)</f>
        <v>0</v>
      </c>
      <c r="AS77" s="95">
        <f>IF(AS78&lt;'Rental on Value'!AS77,AS78,'Rental on Value'!AS77)</f>
        <v>0</v>
      </c>
      <c r="AT77" s="95">
        <f>IF(AT78&lt;'Rental on Value'!AT77,AT78,'Rental on Value'!AT77)</f>
        <v>0</v>
      </c>
      <c r="AU77" s="95">
        <f>IF(AU78&lt;'Rental on Value'!AU77,AU78,'Rental on Value'!AU77)</f>
        <v>0</v>
      </c>
      <c r="AV77" s="95">
        <f>IF(AV78&lt;'Rental on Value'!AV77,AV78,'Rental on Value'!AV77)</f>
        <v>0</v>
      </c>
      <c r="AW77" s="95">
        <f>IF(AW78&lt;'Rental on Value'!AW77,AW78,'Rental on Value'!AW77)</f>
        <v>0</v>
      </c>
      <c r="AX77" s="95">
        <f>IF(AX78&lt;'Rental on Value'!AX77,AX78,'Rental on Value'!AX77)</f>
        <v>0</v>
      </c>
      <c r="AY77" s="95">
        <f>IF(AY78&lt;'Rental on Value'!AY77,AY78,'Rental on Value'!AY77)</f>
        <v>0</v>
      </c>
      <c r="AZ77" s="95">
        <f>IF(AZ78&lt;'Rental on Value'!AZ77,AZ78,'Rental on Value'!AZ77)</f>
        <v>0</v>
      </c>
      <c r="BA77" s="95">
        <f>IF(BA78&lt;'Rental on Value'!BA77,BA78,'Rental on Value'!BA77)</f>
        <v>0</v>
      </c>
      <c r="BB77" s="95">
        <f>IF(BB78&lt;'Rental on Value'!BB77,BB78,'Rental on Value'!BB77)</f>
        <v>0</v>
      </c>
      <c r="BC77" s="95">
        <f>IF(BC78&lt;'Rental on Value'!BC77,BC78,'Rental on Value'!BC77)</f>
        <v>0</v>
      </c>
      <c r="BD77" s="95">
        <f>IF(BD78&lt;'Rental on Value'!BD77,BD78,'Rental on Value'!BD77)</f>
        <v>0</v>
      </c>
      <c r="BE77" s="95">
        <f>IF(BE78&lt;'Rental on Value'!BE77,BE78,'Rental on Value'!BE77)</f>
        <v>0</v>
      </c>
      <c r="BF77" s="95">
        <f>IF(BF78&lt;'Rental on Value'!BF77,BF78,'Rental on Value'!BF77)</f>
        <v>0</v>
      </c>
      <c r="BG77" s="95">
        <f>IF(BG78&lt;'Rental on Value'!BG77,BG78,'Rental on Value'!BG77)</f>
        <v>0</v>
      </c>
      <c r="BH77" s="95">
        <f>IF(BH78&lt;'Rental on Value'!BH77,BH78,'Rental on Value'!BH77)</f>
        <v>0</v>
      </c>
      <c r="BI77" s="95">
        <f>IF(BI78&lt;'Rental on Value'!BI77,BI78,'Rental on Value'!BI77)</f>
        <v>0</v>
      </c>
      <c r="BJ77" s="95">
        <f>IF(BJ78&lt;'Rental on Value'!BJ77,BJ78,'Rental on Value'!BJ77)</f>
        <v>0</v>
      </c>
      <c r="BK77" s="95">
        <f>IF(BK78&lt;'Rental on Value'!BK77,BK78,'Rental on Value'!BK77)</f>
        <v>0</v>
      </c>
      <c r="BL77" s="95">
        <f>IF(BL78&lt;'Rental on Value'!BL77,BL78,'Rental on Value'!BL77)</f>
        <v>0</v>
      </c>
      <c r="BM77" s="95">
        <f>IF(BM78&lt;'Rental on Value'!BM77,BM78,'Rental on Value'!BM77)</f>
        <v>0</v>
      </c>
      <c r="BN77" s="95">
        <f>IF(BN78&lt;'Rental on Value'!BN77,BN78,'Rental on Value'!BN77)</f>
        <v>0</v>
      </c>
      <c r="BO77" s="95">
        <f>IF(BO78&lt;'Rental on Value'!BO77,BO78,'Rental on Value'!BO77)</f>
        <v>0</v>
      </c>
      <c r="BP77" s="95">
        <f>IF(BP78&lt;'Rental on Value'!BP77,BP78,'Rental on Value'!BP77)</f>
        <v>0</v>
      </c>
      <c r="BQ77" s="95">
        <f>IF(BQ78&lt;'Rental on Value'!BQ77,BQ78,'Rental on Value'!BQ77)</f>
        <v>0</v>
      </c>
      <c r="BR77" s="95">
        <f>IF(BR78&lt;'Rental on Value'!BR77,BR78,'Rental on Value'!BR77)</f>
        <v>0</v>
      </c>
      <c r="BS77" s="95">
        <f>IF(BS78&lt;'Rental on Value'!BS77,BS78,'Rental on Value'!BS77)</f>
        <v>0</v>
      </c>
      <c r="BT77" s="95">
        <f>IF(BT78&lt;'Rental on Value'!BT77,BT78,'Rental on Value'!BT77)</f>
        <v>0</v>
      </c>
      <c r="BU77" s="95">
        <f>IF(BU78&lt;'Rental on Value'!BU77,BU78,'Rental on Value'!BU77)</f>
        <v>0</v>
      </c>
      <c r="BV77" s="95">
        <f>IF(BV78&lt;'Rental on Value'!BV77,BV78,'Rental on Value'!BV77)</f>
        <v>0</v>
      </c>
      <c r="BW77" s="95">
        <f>IF(BW78&lt;'Rental on Value'!BW77,BW78,'Rental on Value'!BW77)</f>
        <v>0</v>
      </c>
      <c r="BX77" s="95">
        <f>IF(BX78&lt;'Rental on Value'!BX77,BX78,'Rental on Value'!BX77)</f>
        <v>0</v>
      </c>
      <c r="BY77" s="95">
        <f>IF(BY78&lt;'Rental on Value'!BY77,BY78,'Rental on Value'!BY77)</f>
        <v>0</v>
      </c>
      <c r="BZ77" s="95">
        <f>IF(BZ78&lt;'Rental on Value'!BZ77,BZ78,'Rental on Value'!BZ77)</f>
        <v>0</v>
      </c>
      <c r="CA77" s="95">
        <f>IF(CA78&lt;'Rental on Value'!CA77,CA78,'Rental on Value'!CA77)</f>
        <v>0</v>
      </c>
      <c r="CB77" s="95">
        <f>IF(CB78&lt;'Rental on Value'!CB77,CB78,'Rental on Value'!CB77)</f>
        <v>0</v>
      </c>
      <c r="CC77" s="95">
        <f>IF(CC78&lt;'Rental on Value'!CC77,CC78,'Rental on Value'!CC77)</f>
        <v>0</v>
      </c>
      <c r="CD77" s="95">
        <f>IF(CD78&lt;'Rental on Value'!CD77,CD78,'Rental on Value'!CD77)</f>
        <v>0</v>
      </c>
      <c r="CE77" s="95">
        <f>IF(CE78&lt;'Rental on Value'!CE77,CE78,'Rental on Value'!CE77)</f>
        <v>0</v>
      </c>
      <c r="CF77" s="95">
        <f>IF(CF78&lt;'Rental on Value'!CF77,CF78,'Rental on Value'!CF77)</f>
        <v>0</v>
      </c>
      <c r="CG77" s="95">
        <f>IF(CG78&lt;'Rental on Value'!CG77,CG78,'Rental on Value'!CG77)</f>
        <v>0</v>
      </c>
      <c r="CH77" s="95">
        <f>IF(CH78&lt;'Rental on Value'!CH77,CH78,'Rental on Value'!CH77)</f>
        <v>0</v>
      </c>
      <c r="CI77" s="95">
        <f>IF(CI78&lt;'Rental on Value'!CI77,CI78,'Rental on Value'!CI77)</f>
        <v>0</v>
      </c>
      <c r="CJ77" s="95">
        <f>IF(CJ78&lt;'Rental on Value'!CJ77,CJ78,'Rental on Value'!CJ77)</f>
        <v>0</v>
      </c>
      <c r="CK77" s="95">
        <f>IF(CK78&lt;'Rental on Value'!CK77,CK78,'Rental on Value'!CK77)</f>
        <v>0</v>
      </c>
      <c r="CL77" s="95">
        <f>IF(CL78&lt;'Rental on Value'!CL77,CL78,'Rental on Value'!CL77)</f>
        <v>0</v>
      </c>
      <c r="CM77" s="95">
        <f>IF(CM78&lt;'Rental on Value'!CM77,CM78,'Rental on Value'!CM77)</f>
        <v>0</v>
      </c>
      <c r="CN77" s="95">
        <f>IF(CN78&lt;'Rental on Value'!CN77,CN78,'Rental on Value'!CN77)</f>
        <v>0</v>
      </c>
      <c r="CO77" s="95">
        <f>IF(CO78&lt;'Rental on Value'!CO77,CO78,'Rental on Value'!CO77)</f>
        <v>0</v>
      </c>
      <c r="CP77" s="95">
        <f>IF(CP78&lt;'Rental on Value'!CP77,CP78,'Rental on Value'!CP77)</f>
        <v>0</v>
      </c>
      <c r="CQ77" s="95">
        <f>IF(CQ78&lt;'Rental on Value'!CQ77,CQ78,'Rental on Value'!CQ77)</f>
        <v>0</v>
      </c>
      <c r="CR77" s="95">
        <f>IF(CR78&lt;'Rental on Value'!CR77,CR78,'Rental on Value'!CR77)</f>
        <v>0</v>
      </c>
      <c r="CS77" s="95">
        <f>IF(CS78&lt;'Rental on Value'!CS77,CS78,'Rental on Value'!CS77)</f>
        <v>0</v>
      </c>
      <c r="CT77" s="95">
        <f>IF(CT78&lt;'Rental on Value'!CT77,CT78,'Rental on Value'!CT77)</f>
        <v>0</v>
      </c>
      <c r="CU77" s="95">
        <f>IF(CU78&lt;'Rental on Value'!CU77,CU78,'Rental on Value'!CU77)</f>
        <v>0</v>
      </c>
      <c r="CV77" s="95">
        <f>IF(CV78&lt;'Rental on Value'!CV77,CV78,'Rental on Value'!CV77)</f>
        <v>0</v>
      </c>
      <c r="CW77" s="95">
        <f>IF(CW78&lt;'Rental on Value'!CW77,CW78,'Rental on Value'!CW77)</f>
        <v>0</v>
      </c>
      <c r="CX77" s="95">
        <f>IF(CX78&lt;'Rental on Value'!CX77,CX78,'Rental on Value'!CX77)</f>
        <v>0</v>
      </c>
      <c r="CY77" s="95">
        <f>IF(CY78&lt;'Rental on Value'!CY77,CY78,'Rental on Value'!CY77)</f>
        <v>0</v>
      </c>
    </row>
    <row r="78" spans="2:103" customFormat="1" x14ac:dyDescent="0.2">
      <c r="B78" s="10" t="s">
        <v>0</v>
      </c>
      <c r="C78" s="10"/>
      <c r="D78" s="95">
        <f>(SUM(D72,D74,D75,D76)*$C$28)*-1</f>
        <v>-828584.06793228909</v>
      </c>
      <c r="E78" s="95">
        <f t="shared" ref="E78:BP78" si="17">(SUM(E72,E74,E75,E76)*$C$28)*-1</f>
        <v>-894870.79336687236</v>
      </c>
      <c r="F78" s="95">
        <f t="shared" si="17"/>
        <v>-966460.45683622209</v>
      </c>
      <c r="G78" s="95">
        <f t="shared" si="17"/>
        <v>-1043777.2933831201</v>
      </c>
      <c r="H78" s="95">
        <f t="shared" si="17"/>
        <v>-1127279.4768537697</v>
      </c>
      <c r="I78" s="95">
        <f t="shared" si="17"/>
        <v>-1217461.8350020715</v>
      </c>
      <c r="J78" s="95">
        <f t="shared" si="17"/>
        <v>-1314858.781802237</v>
      </c>
      <c r="K78" s="95">
        <f t="shared" si="17"/>
        <v>-1420047.4843464163</v>
      </c>
      <c r="L78" s="95">
        <f t="shared" si="17"/>
        <v>-1533651.2830941295</v>
      </c>
      <c r="M78" s="95">
        <f t="shared" si="17"/>
        <v>-1656343.3857416601</v>
      </c>
      <c r="N78" s="95">
        <f t="shared" si="17"/>
        <v>-1788850.8566009931</v>
      </c>
      <c r="O78" s="95">
        <f t="shared" si="17"/>
        <v>-1931958.9251290727</v>
      </c>
      <c r="P78" s="95">
        <f t="shared" si="17"/>
        <v>-2086515.6391393987</v>
      </c>
      <c r="Q78" s="95">
        <f t="shared" si="17"/>
        <v>-2253436.8902705512</v>
      </c>
      <c r="R78" s="95">
        <f t="shared" si="17"/>
        <v>-2433711.8414921951</v>
      </c>
      <c r="S78" s="95">
        <f t="shared" si="17"/>
        <v>-2628408.788811571</v>
      </c>
      <c r="T78" s="95">
        <f t="shared" si="17"/>
        <v>-2838681.4919164968</v>
      </c>
      <c r="U78" s="95">
        <f t="shared" si="17"/>
        <v>-3065776.0112698167</v>
      </c>
      <c r="V78" s="95">
        <f t="shared" si="17"/>
        <v>-3311038.0921714022</v>
      </c>
      <c r="W78" s="95">
        <f t="shared" si="17"/>
        <v>-3575921.1395451152</v>
      </c>
      <c r="X78" s="95">
        <f t="shared" si="17"/>
        <v>-3861994.8307087244</v>
      </c>
      <c r="Y78" s="95">
        <f t="shared" si="17"/>
        <v>0</v>
      </c>
      <c r="Z78" s="95">
        <f t="shared" si="17"/>
        <v>0</v>
      </c>
      <c r="AA78" s="95">
        <f t="shared" si="17"/>
        <v>0</v>
      </c>
      <c r="AB78" s="95">
        <f t="shared" si="17"/>
        <v>0</v>
      </c>
      <c r="AC78" s="95">
        <f t="shared" si="17"/>
        <v>0</v>
      </c>
      <c r="AD78" s="95">
        <f t="shared" si="17"/>
        <v>0</v>
      </c>
      <c r="AE78" s="95">
        <f t="shared" si="17"/>
        <v>0</v>
      </c>
      <c r="AF78" s="95">
        <f t="shared" si="17"/>
        <v>0</v>
      </c>
      <c r="AG78" s="95">
        <f t="shared" si="17"/>
        <v>0</v>
      </c>
      <c r="AH78" s="95">
        <f t="shared" si="17"/>
        <v>0</v>
      </c>
      <c r="AI78" s="95">
        <f t="shared" si="17"/>
        <v>0</v>
      </c>
      <c r="AJ78" s="95">
        <f t="shared" si="17"/>
        <v>0</v>
      </c>
      <c r="AK78" s="95">
        <f t="shared" si="17"/>
        <v>0</v>
      </c>
      <c r="AL78" s="95">
        <f t="shared" si="17"/>
        <v>0</v>
      </c>
      <c r="AM78" s="95">
        <f t="shared" si="17"/>
        <v>0</v>
      </c>
      <c r="AN78" s="95">
        <f t="shared" si="17"/>
        <v>0</v>
      </c>
      <c r="AO78" s="95">
        <f t="shared" si="17"/>
        <v>0</v>
      </c>
      <c r="AP78" s="95">
        <f t="shared" si="17"/>
        <v>0</v>
      </c>
      <c r="AQ78" s="95">
        <f t="shared" si="17"/>
        <v>0</v>
      </c>
      <c r="AR78" s="95">
        <f t="shared" si="17"/>
        <v>0</v>
      </c>
      <c r="AS78" s="95">
        <f t="shared" si="17"/>
        <v>0</v>
      </c>
      <c r="AT78" s="95">
        <f t="shared" si="17"/>
        <v>0</v>
      </c>
      <c r="AU78" s="95">
        <f t="shared" si="17"/>
        <v>0</v>
      </c>
      <c r="AV78" s="95">
        <f t="shared" si="17"/>
        <v>0</v>
      </c>
      <c r="AW78" s="95">
        <f t="shared" si="17"/>
        <v>0</v>
      </c>
      <c r="AX78" s="95">
        <f t="shared" si="17"/>
        <v>0</v>
      </c>
      <c r="AY78" s="95">
        <f t="shared" si="17"/>
        <v>0</v>
      </c>
      <c r="AZ78" s="95">
        <f t="shared" si="17"/>
        <v>0</v>
      </c>
      <c r="BA78" s="95">
        <f t="shared" si="17"/>
        <v>0</v>
      </c>
      <c r="BB78" s="95">
        <f t="shared" si="17"/>
        <v>0</v>
      </c>
      <c r="BC78" s="95">
        <f t="shared" si="17"/>
        <v>0</v>
      </c>
      <c r="BD78" s="95">
        <f t="shared" si="17"/>
        <v>0</v>
      </c>
      <c r="BE78" s="95">
        <f t="shared" si="17"/>
        <v>0</v>
      </c>
      <c r="BF78" s="95">
        <f t="shared" si="17"/>
        <v>0</v>
      </c>
      <c r="BG78" s="95">
        <f t="shared" si="17"/>
        <v>0</v>
      </c>
      <c r="BH78" s="95">
        <f t="shared" si="17"/>
        <v>0</v>
      </c>
      <c r="BI78" s="95">
        <f t="shared" si="17"/>
        <v>0</v>
      </c>
      <c r="BJ78" s="95">
        <f t="shared" si="17"/>
        <v>0</v>
      </c>
      <c r="BK78" s="95">
        <f t="shared" si="17"/>
        <v>0</v>
      </c>
      <c r="BL78" s="95">
        <f t="shared" si="17"/>
        <v>0</v>
      </c>
      <c r="BM78" s="95">
        <f t="shared" si="17"/>
        <v>0</v>
      </c>
      <c r="BN78" s="95">
        <f t="shared" si="17"/>
        <v>0</v>
      </c>
      <c r="BO78" s="95">
        <f t="shared" si="17"/>
        <v>0</v>
      </c>
      <c r="BP78" s="95">
        <f t="shared" si="17"/>
        <v>0</v>
      </c>
      <c r="BQ78" s="95">
        <f t="shared" ref="BQ78:CY78" si="18">(SUM(BQ72,BQ74,BQ75,BQ76)*$C$28)*-1</f>
        <v>0</v>
      </c>
      <c r="BR78" s="95">
        <f t="shared" si="18"/>
        <v>0</v>
      </c>
      <c r="BS78" s="95">
        <f t="shared" si="18"/>
        <v>0</v>
      </c>
      <c r="BT78" s="95">
        <f t="shared" si="18"/>
        <v>0</v>
      </c>
      <c r="BU78" s="95">
        <f t="shared" si="18"/>
        <v>0</v>
      </c>
      <c r="BV78" s="95">
        <f t="shared" si="18"/>
        <v>0</v>
      </c>
      <c r="BW78" s="95">
        <f t="shared" si="18"/>
        <v>0</v>
      </c>
      <c r="BX78" s="95">
        <f t="shared" si="18"/>
        <v>0</v>
      </c>
      <c r="BY78" s="95">
        <f t="shared" si="18"/>
        <v>0</v>
      </c>
      <c r="BZ78" s="95">
        <f t="shared" si="18"/>
        <v>0</v>
      </c>
      <c r="CA78" s="95">
        <f t="shared" si="18"/>
        <v>0</v>
      </c>
      <c r="CB78" s="95">
        <f t="shared" si="18"/>
        <v>0</v>
      </c>
      <c r="CC78" s="95">
        <f t="shared" si="18"/>
        <v>0</v>
      </c>
      <c r="CD78" s="95">
        <f t="shared" si="18"/>
        <v>0</v>
      </c>
      <c r="CE78" s="95">
        <f t="shared" si="18"/>
        <v>0</v>
      </c>
      <c r="CF78" s="95">
        <f t="shared" si="18"/>
        <v>0</v>
      </c>
      <c r="CG78" s="95">
        <f t="shared" si="18"/>
        <v>0</v>
      </c>
      <c r="CH78" s="95">
        <f t="shared" si="18"/>
        <v>0</v>
      </c>
      <c r="CI78" s="95">
        <f t="shared" si="18"/>
        <v>0</v>
      </c>
      <c r="CJ78" s="95">
        <f t="shared" si="18"/>
        <v>0</v>
      </c>
      <c r="CK78" s="95">
        <f t="shared" si="18"/>
        <v>0</v>
      </c>
      <c r="CL78" s="95">
        <f t="shared" si="18"/>
        <v>0</v>
      </c>
      <c r="CM78" s="95">
        <f t="shared" si="18"/>
        <v>0</v>
      </c>
      <c r="CN78" s="95">
        <f t="shared" si="18"/>
        <v>0</v>
      </c>
      <c r="CO78" s="95">
        <f t="shared" si="18"/>
        <v>0</v>
      </c>
      <c r="CP78" s="95">
        <f t="shared" si="18"/>
        <v>0</v>
      </c>
      <c r="CQ78" s="95">
        <f t="shared" si="18"/>
        <v>0</v>
      </c>
      <c r="CR78" s="95">
        <f t="shared" si="18"/>
        <v>0</v>
      </c>
      <c r="CS78" s="95">
        <f t="shared" si="18"/>
        <v>0</v>
      </c>
      <c r="CT78" s="95">
        <f t="shared" si="18"/>
        <v>0</v>
      </c>
      <c r="CU78" s="95">
        <f t="shared" si="18"/>
        <v>0</v>
      </c>
      <c r="CV78" s="95">
        <f t="shared" si="18"/>
        <v>0</v>
      </c>
      <c r="CW78" s="95">
        <f t="shared" si="18"/>
        <v>0</v>
      </c>
      <c r="CX78" s="95">
        <f t="shared" si="18"/>
        <v>0</v>
      </c>
      <c r="CY78" s="95">
        <f t="shared" si="18"/>
        <v>0</v>
      </c>
    </row>
    <row r="79" spans="2:103" s="29" customFormat="1" x14ac:dyDescent="0.2">
      <c r="B79" s="29" t="s">
        <v>33</v>
      </c>
      <c r="D79" s="96"/>
      <c r="E79" s="96"/>
      <c r="F79" s="96"/>
      <c r="G79" s="96"/>
      <c r="H79" s="96">
        <f>IF(H72=0,0,FV($C$37,H71,,$C$36))</f>
        <v>-334556.39440000011</v>
      </c>
      <c r="I79" s="96"/>
      <c r="J79" s="96"/>
      <c r="K79" s="96"/>
      <c r="L79" s="96"/>
      <c r="M79" s="96">
        <f>IF(M72=0,0,FV($C$37,M71,,$C$36))</f>
        <v>-447711.92413571366</v>
      </c>
      <c r="N79" s="96"/>
      <c r="O79" s="96"/>
      <c r="P79" s="96"/>
      <c r="Q79" s="96"/>
      <c r="R79" s="96">
        <f>IF(R72=0,0,FV($C$37,R71,,$C$36))</f>
        <v>-599139.54827492312</v>
      </c>
      <c r="S79" s="96"/>
      <c r="T79" s="96"/>
      <c r="U79" s="96"/>
      <c r="V79" s="96"/>
      <c r="W79" s="96">
        <f>IF(W72=0,0,FV($C$37,W71,,$C$36))</f>
        <v>-801783.86805321195</v>
      </c>
      <c r="X79" s="96"/>
      <c r="Y79" s="96"/>
      <c r="Z79" s="96"/>
      <c r="AA79" s="96"/>
      <c r="AB79" s="96">
        <f>IF(AB72=0,0,FV($C$37,AB71,,$C$36))</f>
        <v>0</v>
      </c>
      <c r="AC79" s="96"/>
      <c r="AD79" s="96"/>
      <c r="AE79" s="96"/>
      <c r="AF79" s="96"/>
      <c r="AG79" s="96">
        <f>IF(AG72=0,0,FV($C$37,AG71,,$C$36))</f>
        <v>0</v>
      </c>
      <c r="AH79" s="96"/>
      <c r="AI79" s="96"/>
      <c r="AJ79" s="96"/>
      <c r="AK79" s="96"/>
      <c r="AL79" s="96">
        <f>IF(AL72=0,0,FV($C$37,AL71,,$C$36))</f>
        <v>0</v>
      </c>
      <c r="AM79" s="96"/>
      <c r="AN79" s="96"/>
      <c r="AO79" s="96"/>
      <c r="AP79" s="96"/>
      <c r="AQ79" s="96">
        <f>IF(AQ72=0,0,FV($C$37,AQ71,,$C$36))</f>
        <v>0</v>
      </c>
      <c r="AR79" s="96"/>
      <c r="AS79" s="96"/>
      <c r="AT79" s="96"/>
      <c r="AU79" s="96"/>
      <c r="AV79" s="96">
        <f>IF(AV72=0,0,FV($C$37,AV71,,$C$36))</f>
        <v>0</v>
      </c>
      <c r="AW79" s="96"/>
      <c r="AX79" s="96"/>
      <c r="AY79" s="96"/>
      <c r="AZ79" s="96"/>
      <c r="BA79" s="96">
        <f>IF(BA72=0,0,FV($C$37,BA71,,$C$36))</f>
        <v>0</v>
      </c>
      <c r="BF79" s="96">
        <f>IF(BF72=0,0,FV($C$37,BF71,,$C$36))</f>
        <v>0</v>
      </c>
      <c r="BK79" s="96">
        <f>IF(BK72=0,0,FV($C$37,BK71,,$C$36))</f>
        <v>0</v>
      </c>
      <c r="BP79" s="96">
        <f>IF(BP72=0,0,FV($C$37,BP71,,$C$36))</f>
        <v>0</v>
      </c>
      <c r="BU79" s="96">
        <f>IF(BU72=0,0,FV($C$37,BU71,,$C$36))</f>
        <v>0</v>
      </c>
      <c r="BZ79" s="96">
        <f>IF(BZ72=0,0,FV($C$37,BZ71,,$C$36))</f>
        <v>0</v>
      </c>
      <c r="CE79" s="96">
        <f>IF(CE72=0,0,FV($C$37,CE71,,$C$36))</f>
        <v>0</v>
      </c>
      <c r="CJ79" s="96">
        <f>IF(CJ72=0,0,FV($C$37,CJ71,,$C$36))</f>
        <v>0</v>
      </c>
      <c r="CO79" s="96">
        <f>IF(CO72=0,0,FV($C$37,CO71,,$C$36))</f>
        <v>0</v>
      </c>
      <c r="CT79" s="96">
        <f>IF(CT72=0,0,FV($C$37,CT71,,$C$36))</f>
        <v>0</v>
      </c>
    </row>
    <row r="80" spans="2:103" x14ac:dyDescent="0.2">
      <c r="B80" s="24" t="s">
        <v>17</v>
      </c>
      <c r="D80" s="73">
        <f>SUM(D72:D79)-D78</f>
        <v>4296895.1783210775</v>
      </c>
      <c r="E80" s="73">
        <f>SUM(E72:E79)-E78</f>
        <v>4640646.7925867653</v>
      </c>
      <c r="F80" s="73">
        <f t="shared" ref="F80:BQ80" si="19">SUM(F72:F79)-F78</f>
        <v>5011898.5359937064</v>
      </c>
      <c r="G80" s="73">
        <f t="shared" si="19"/>
        <v>5412850.4188732039</v>
      </c>
      <c r="H80" s="73">
        <f t="shared" si="19"/>
        <v>5511322.0579830613</v>
      </c>
      <c r="I80" s="73">
        <f t="shared" si="19"/>
        <v>6313548.7285737069</v>
      </c>
      <c r="J80" s="73">
        <f t="shared" si="19"/>
        <v>6818632.6268596034</v>
      </c>
      <c r="K80" s="73">
        <f t="shared" si="19"/>
        <v>7364123.2370083723</v>
      </c>
      <c r="L80" s="73">
        <f t="shared" si="19"/>
        <v>7953253.0959690427</v>
      </c>
      <c r="M80" s="73">
        <f t="shared" si="19"/>
        <v>8141801.4195108535</v>
      </c>
      <c r="N80" s="73">
        <f t="shared" si="19"/>
        <v>9276674.4111382943</v>
      </c>
      <c r="O80" s="73">
        <f t="shared" si="19"/>
        <v>10018808.364029357</v>
      </c>
      <c r="P80" s="73">
        <f t="shared" si="19"/>
        <v>10820313.033151709</v>
      </c>
      <c r="Q80" s="73">
        <f t="shared" si="19"/>
        <v>11685938.075803842</v>
      </c>
      <c r="R80" s="73">
        <f t="shared" si="19"/>
        <v>12021673.573593233</v>
      </c>
      <c r="S80" s="73">
        <f t="shared" si="19"/>
        <v>13630478.171617605</v>
      </c>
      <c r="T80" s="73">
        <f t="shared" si="19"/>
        <v>14720916.425347015</v>
      </c>
      <c r="U80" s="73">
        <f t="shared" si="19"/>
        <v>15898589.739374777</v>
      </c>
      <c r="V80" s="73">
        <f t="shared" si="19"/>
        <v>17170476.918524764</v>
      </c>
      <c r="W80" s="73">
        <f t="shared" si="19"/>
        <v>17742331.203953527</v>
      </c>
      <c r="X80" s="73">
        <f t="shared" si="19"/>
        <v>20027644.277767289</v>
      </c>
      <c r="Y80" s="73">
        <f t="shared" si="19"/>
        <v>0</v>
      </c>
      <c r="Z80" s="73">
        <f t="shared" si="19"/>
        <v>0</v>
      </c>
      <c r="AA80" s="73">
        <f t="shared" si="19"/>
        <v>0</v>
      </c>
      <c r="AB80" s="73">
        <f t="shared" si="19"/>
        <v>0</v>
      </c>
      <c r="AC80" s="73">
        <f t="shared" si="19"/>
        <v>0</v>
      </c>
      <c r="AD80" s="73">
        <f t="shared" si="19"/>
        <v>0</v>
      </c>
      <c r="AE80" s="73">
        <f t="shared" si="19"/>
        <v>0</v>
      </c>
      <c r="AF80" s="73">
        <f t="shared" si="19"/>
        <v>0</v>
      </c>
      <c r="AG80" s="73">
        <f t="shared" si="19"/>
        <v>0</v>
      </c>
      <c r="AH80" s="73">
        <f t="shared" si="19"/>
        <v>0</v>
      </c>
      <c r="AI80" s="73">
        <f t="shared" si="19"/>
        <v>0</v>
      </c>
      <c r="AJ80" s="73">
        <f t="shared" si="19"/>
        <v>0</v>
      </c>
      <c r="AK80" s="73">
        <f t="shared" si="19"/>
        <v>0</v>
      </c>
      <c r="AL80" s="73">
        <f t="shared" si="19"/>
        <v>0</v>
      </c>
      <c r="AM80" s="73">
        <f t="shared" si="19"/>
        <v>0</v>
      </c>
      <c r="AN80" s="73">
        <f t="shared" si="19"/>
        <v>0</v>
      </c>
      <c r="AO80" s="73">
        <f t="shared" si="19"/>
        <v>0</v>
      </c>
      <c r="AP80" s="73">
        <f t="shared" si="19"/>
        <v>0</v>
      </c>
      <c r="AQ80" s="73">
        <f t="shared" si="19"/>
        <v>0</v>
      </c>
      <c r="AR80" s="73">
        <f t="shared" si="19"/>
        <v>0</v>
      </c>
      <c r="AS80" s="73">
        <f t="shared" si="19"/>
        <v>0</v>
      </c>
      <c r="AT80" s="73">
        <f t="shared" si="19"/>
        <v>0</v>
      </c>
      <c r="AU80" s="73">
        <f t="shared" si="19"/>
        <v>0</v>
      </c>
      <c r="AV80" s="73">
        <f t="shared" si="19"/>
        <v>0</v>
      </c>
      <c r="AW80" s="73">
        <f t="shared" si="19"/>
        <v>0</v>
      </c>
      <c r="AX80" s="73">
        <f t="shared" si="19"/>
        <v>0</v>
      </c>
      <c r="AY80" s="73">
        <f t="shared" si="19"/>
        <v>0</v>
      </c>
      <c r="AZ80" s="73">
        <f t="shared" si="19"/>
        <v>0</v>
      </c>
      <c r="BA80" s="73">
        <f t="shared" si="19"/>
        <v>0</v>
      </c>
      <c r="BB80" s="73">
        <f t="shared" si="19"/>
        <v>0</v>
      </c>
      <c r="BC80" s="73">
        <f t="shared" si="19"/>
        <v>0</v>
      </c>
      <c r="BD80" s="73">
        <f t="shared" si="19"/>
        <v>0</v>
      </c>
      <c r="BE80" s="73">
        <f t="shared" si="19"/>
        <v>0</v>
      </c>
      <c r="BF80" s="73">
        <f t="shared" si="19"/>
        <v>0</v>
      </c>
      <c r="BG80" s="73">
        <f t="shared" si="19"/>
        <v>0</v>
      </c>
      <c r="BH80" s="73">
        <f t="shared" si="19"/>
        <v>0</v>
      </c>
      <c r="BI80" s="73">
        <f t="shared" si="19"/>
        <v>0</v>
      </c>
      <c r="BJ80" s="73">
        <f t="shared" si="19"/>
        <v>0</v>
      </c>
      <c r="BK80" s="73">
        <f t="shared" si="19"/>
        <v>0</v>
      </c>
      <c r="BL80" s="73">
        <f t="shared" si="19"/>
        <v>0</v>
      </c>
      <c r="BM80" s="73">
        <f t="shared" si="19"/>
        <v>0</v>
      </c>
      <c r="BN80" s="73">
        <f t="shared" si="19"/>
        <v>0</v>
      </c>
      <c r="BO80" s="73">
        <f t="shared" si="19"/>
        <v>0</v>
      </c>
      <c r="BP80" s="73">
        <f t="shared" si="19"/>
        <v>0</v>
      </c>
      <c r="BQ80" s="73">
        <f t="shared" si="19"/>
        <v>0</v>
      </c>
      <c r="BR80" s="73">
        <f t="shared" ref="BR80:CY80" si="20">SUM(BR72:BR79)-BR78</f>
        <v>0</v>
      </c>
      <c r="BS80" s="73">
        <f t="shared" si="20"/>
        <v>0</v>
      </c>
      <c r="BT80" s="73">
        <f t="shared" si="20"/>
        <v>0</v>
      </c>
      <c r="BU80" s="73">
        <f t="shared" si="20"/>
        <v>0</v>
      </c>
      <c r="BV80" s="73">
        <f t="shared" si="20"/>
        <v>0</v>
      </c>
      <c r="BW80" s="73">
        <f t="shared" si="20"/>
        <v>0</v>
      </c>
      <c r="BX80" s="73">
        <f t="shared" si="20"/>
        <v>0</v>
      </c>
      <c r="BY80" s="73">
        <f t="shared" si="20"/>
        <v>0</v>
      </c>
      <c r="BZ80" s="73">
        <f t="shared" si="20"/>
        <v>0</v>
      </c>
      <c r="CA80" s="73">
        <f t="shared" si="20"/>
        <v>0</v>
      </c>
      <c r="CB80" s="73">
        <f t="shared" si="20"/>
        <v>0</v>
      </c>
      <c r="CC80" s="73">
        <f t="shared" si="20"/>
        <v>0</v>
      </c>
      <c r="CD80" s="73">
        <f t="shared" si="20"/>
        <v>0</v>
      </c>
      <c r="CE80" s="73">
        <f t="shared" si="20"/>
        <v>0</v>
      </c>
      <c r="CF80" s="73">
        <f t="shared" si="20"/>
        <v>0</v>
      </c>
      <c r="CG80" s="73">
        <f t="shared" si="20"/>
        <v>0</v>
      </c>
      <c r="CH80" s="73">
        <f t="shared" si="20"/>
        <v>0</v>
      </c>
      <c r="CI80" s="73">
        <f t="shared" si="20"/>
        <v>0</v>
      </c>
      <c r="CJ80" s="73">
        <f t="shared" si="20"/>
        <v>0</v>
      </c>
      <c r="CK80" s="73">
        <f t="shared" si="20"/>
        <v>0</v>
      </c>
      <c r="CL80" s="73">
        <f t="shared" si="20"/>
        <v>0</v>
      </c>
      <c r="CM80" s="73">
        <f t="shared" si="20"/>
        <v>0</v>
      </c>
      <c r="CN80" s="73">
        <f t="shared" si="20"/>
        <v>0</v>
      </c>
      <c r="CO80" s="73">
        <f t="shared" si="20"/>
        <v>0</v>
      </c>
      <c r="CP80" s="73">
        <f t="shared" si="20"/>
        <v>0</v>
      </c>
      <c r="CQ80" s="73">
        <f t="shared" si="20"/>
        <v>0</v>
      </c>
      <c r="CR80" s="73">
        <f t="shared" si="20"/>
        <v>0</v>
      </c>
      <c r="CS80" s="73">
        <f t="shared" si="20"/>
        <v>0</v>
      </c>
      <c r="CT80" s="73">
        <f t="shared" si="20"/>
        <v>0</v>
      </c>
      <c r="CU80" s="73">
        <f t="shared" si="20"/>
        <v>0</v>
      </c>
      <c r="CV80" s="73">
        <f t="shared" si="20"/>
        <v>0</v>
      </c>
      <c r="CW80" s="73">
        <f t="shared" si="20"/>
        <v>0</v>
      </c>
      <c r="CX80" s="73">
        <f t="shared" si="20"/>
        <v>0</v>
      </c>
      <c r="CY80" s="73">
        <f t="shared" si="20"/>
        <v>0</v>
      </c>
    </row>
    <row r="81" spans="2:103" x14ac:dyDescent="0.2">
      <c r="B81" s="24" t="s">
        <v>19</v>
      </c>
      <c r="D81" s="73">
        <f>IF(C62&gt;C68,"loan error",(PMT($C$61/12,$C$62*12,$G$58,0,0)*12)*-1)</f>
        <v>-5706966.2277270872</v>
      </c>
      <c r="E81" s="73">
        <f t="shared" ref="E81:AJ81" si="21">IF(E$71&gt;$C$62,0,D81)</f>
        <v>-5706966.2277270872</v>
      </c>
      <c r="F81" s="73">
        <f t="shared" si="21"/>
        <v>-5706966.2277270872</v>
      </c>
      <c r="G81" s="73">
        <f t="shared" si="21"/>
        <v>-5706966.2277270872</v>
      </c>
      <c r="H81" s="73">
        <f t="shared" si="21"/>
        <v>-5706966.2277270872</v>
      </c>
      <c r="I81" s="73">
        <f t="shared" si="21"/>
        <v>-5706966.2277270872</v>
      </c>
      <c r="J81" s="73">
        <f t="shared" si="21"/>
        <v>-5706966.2277270872</v>
      </c>
      <c r="K81" s="73">
        <f t="shared" si="21"/>
        <v>-5706966.2277270872</v>
      </c>
      <c r="L81" s="73">
        <f t="shared" si="21"/>
        <v>-5706966.2277270872</v>
      </c>
      <c r="M81" s="73">
        <f t="shared" si="21"/>
        <v>-5706966.2277270872</v>
      </c>
      <c r="N81" s="73">
        <f t="shared" si="21"/>
        <v>0</v>
      </c>
      <c r="O81" s="73">
        <f t="shared" si="21"/>
        <v>0</v>
      </c>
      <c r="P81" s="73">
        <f t="shared" si="21"/>
        <v>0</v>
      </c>
      <c r="Q81" s="73">
        <f t="shared" si="21"/>
        <v>0</v>
      </c>
      <c r="R81" s="73">
        <f t="shared" si="21"/>
        <v>0</v>
      </c>
      <c r="S81" s="73">
        <f t="shared" si="21"/>
        <v>0</v>
      </c>
      <c r="T81" s="73">
        <f t="shared" si="21"/>
        <v>0</v>
      </c>
      <c r="U81" s="73">
        <f t="shared" si="21"/>
        <v>0</v>
      </c>
      <c r="V81" s="73">
        <f t="shared" si="21"/>
        <v>0</v>
      </c>
      <c r="W81" s="73">
        <f t="shared" si="21"/>
        <v>0</v>
      </c>
      <c r="X81" s="73">
        <f t="shared" si="21"/>
        <v>0</v>
      </c>
      <c r="Y81" s="73">
        <f t="shared" si="21"/>
        <v>0</v>
      </c>
      <c r="Z81" s="73">
        <f t="shared" si="21"/>
        <v>0</v>
      </c>
      <c r="AA81" s="73">
        <f t="shared" si="21"/>
        <v>0</v>
      </c>
      <c r="AB81" s="73">
        <f t="shared" si="21"/>
        <v>0</v>
      </c>
      <c r="AC81" s="73">
        <f t="shared" si="21"/>
        <v>0</v>
      </c>
      <c r="AD81" s="73">
        <f t="shared" si="21"/>
        <v>0</v>
      </c>
      <c r="AE81" s="73">
        <f t="shared" si="21"/>
        <v>0</v>
      </c>
      <c r="AF81" s="73">
        <f t="shared" si="21"/>
        <v>0</v>
      </c>
      <c r="AG81" s="73">
        <f t="shared" si="21"/>
        <v>0</v>
      </c>
      <c r="AH81" s="73">
        <f t="shared" si="21"/>
        <v>0</v>
      </c>
      <c r="AI81" s="73">
        <f t="shared" si="21"/>
        <v>0</v>
      </c>
      <c r="AJ81" s="73">
        <f t="shared" si="21"/>
        <v>0</v>
      </c>
      <c r="AK81" s="73">
        <f t="shared" ref="AK81:BP81" si="22">IF(AK$71&gt;$C$62,0,AJ81)</f>
        <v>0</v>
      </c>
      <c r="AL81" s="73">
        <f t="shared" si="22"/>
        <v>0</v>
      </c>
      <c r="AM81" s="73">
        <f t="shared" si="22"/>
        <v>0</v>
      </c>
      <c r="AN81" s="73">
        <f t="shared" si="22"/>
        <v>0</v>
      </c>
      <c r="AO81" s="73">
        <f t="shared" si="22"/>
        <v>0</v>
      </c>
      <c r="AP81" s="73">
        <f t="shared" si="22"/>
        <v>0</v>
      </c>
      <c r="AQ81" s="73">
        <f t="shared" si="22"/>
        <v>0</v>
      </c>
      <c r="AR81" s="73">
        <f t="shared" si="22"/>
        <v>0</v>
      </c>
      <c r="AS81" s="73">
        <f t="shared" si="22"/>
        <v>0</v>
      </c>
      <c r="AT81" s="73">
        <f t="shared" si="22"/>
        <v>0</v>
      </c>
      <c r="AU81" s="73">
        <f t="shared" si="22"/>
        <v>0</v>
      </c>
      <c r="AV81" s="73">
        <f t="shared" si="22"/>
        <v>0</v>
      </c>
      <c r="AW81" s="73">
        <f t="shared" si="22"/>
        <v>0</v>
      </c>
      <c r="AX81" s="73">
        <f t="shared" si="22"/>
        <v>0</v>
      </c>
      <c r="AY81" s="73">
        <f t="shared" si="22"/>
        <v>0</v>
      </c>
      <c r="AZ81" s="73">
        <f t="shared" si="22"/>
        <v>0</v>
      </c>
      <c r="BA81" s="73">
        <f t="shared" si="22"/>
        <v>0</v>
      </c>
      <c r="BB81" s="73">
        <f t="shared" si="22"/>
        <v>0</v>
      </c>
      <c r="BC81" s="73">
        <f t="shared" si="22"/>
        <v>0</v>
      </c>
      <c r="BD81" s="73">
        <f t="shared" si="22"/>
        <v>0</v>
      </c>
      <c r="BE81" s="73">
        <f t="shared" si="22"/>
        <v>0</v>
      </c>
      <c r="BF81" s="73">
        <f t="shared" si="22"/>
        <v>0</v>
      </c>
      <c r="BG81" s="73">
        <f t="shared" si="22"/>
        <v>0</v>
      </c>
      <c r="BH81" s="73">
        <f t="shared" si="22"/>
        <v>0</v>
      </c>
      <c r="BI81" s="73">
        <f t="shared" si="22"/>
        <v>0</v>
      </c>
      <c r="BJ81" s="73">
        <f t="shared" si="22"/>
        <v>0</v>
      </c>
      <c r="BK81" s="73">
        <f t="shared" si="22"/>
        <v>0</v>
      </c>
      <c r="BL81" s="73">
        <f t="shared" si="22"/>
        <v>0</v>
      </c>
      <c r="BM81" s="73">
        <f t="shared" si="22"/>
        <v>0</v>
      </c>
      <c r="BN81" s="73">
        <f t="shared" si="22"/>
        <v>0</v>
      </c>
      <c r="BO81" s="73">
        <f t="shared" si="22"/>
        <v>0</v>
      </c>
      <c r="BP81" s="73">
        <f t="shared" si="22"/>
        <v>0</v>
      </c>
      <c r="BQ81" s="73">
        <f t="shared" ref="BQ81:CX81" si="23">IF(BQ$71&gt;$C$62,0,BP81)</f>
        <v>0</v>
      </c>
      <c r="BR81" s="73">
        <f t="shared" si="23"/>
        <v>0</v>
      </c>
      <c r="BS81" s="73">
        <f t="shared" si="23"/>
        <v>0</v>
      </c>
      <c r="BT81" s="73">
        <f t="shared" si="23"/>
        <v>0</v>
      </c>
      <c r="BU81" s="73">
        <f t="shared" si="23"/>
        <v>0</v>
      </c>
      <c r="BV81" s="73">
        <f t="shared" si="23"/>
        <v>0</v>
      </c>
      <c r="BW81" s="73">
        <f t="shared" si="23"/>
        <v>0</v>
      </c>
      <c r="BX81" s="73">
        <f t="shared" si="23"/>
        <v>0</v>
      </c>
      <c r="BY81" s="73">
        <f t="shared" si="23"/>
        <v>0</v>
      </c>
      <c r="BZ81" s="73">
        <f t="shared" si="23"/>
        <v>0</v>
      </c>
      <c r="CA81" s="73">
        <f t="shared" si="23"/>
        <v>0</v>
      </c>
      <c r="CB81" s="73">
        <f t="shared" si="23"/>
        <v>0</v>
      </c>
      <c r="CC81" s="73">
        <f t="shared" si="23"/>
        <v>0</v>
      </c>
      <c r="CD81" s="73">
        <f t="shared" si="23"/>
        <v>0</v>
      </c>
      <c r="CE81" s="73">
        <f t="shared" si="23"/>
        <v>0</v>
      </c>
      <c r="CF81" s="73">
        <f t="shared" si="23"/>
        <v>0</v>
      </c>
      <c r="CG81" s="73">
        <f t="shared" si="23"/>
        <v>0</v>
      </c>
      <c r="CH81" s="73">
        <f t="shared" si="23"/>
        <v>0</v>
      </c>
      <c r="CI81" s="73">
        <f t="shared" si="23"/>
        <v>0</v>
      </c>
      <c r="CJ81" s="73">
        <f t="shared" si="23"/>
        <v>0</v>
      </c>
      <c r="CK81" s="73">
        <f t="shared" si="23"/>
        <v>0</v>
      </c>
      <c r="CL81" s="73">
        <f t="shared" si="23"/>
        <v>0</v>
      </c>
      <c r="CM81" s="73">
        <f t="shared" si="23"/>
        <v>0</v>
      </c>
      <c r="CN81" s="73">
        <f t="shared" si="23"/>
        <v>0</v>
      </c>
      <c r="CO81" s="73">
        <f t="shared" si="23"/>
        <v>0</v>
      </c>
      <c r="CP81" s="73">
        <f t="shared" si="23"/>
        <v>0</v>
      </c>
      <c r="CQ81" s="73">
        <f t="shared" si="23"/>
        <v>0</v>
      </c>
      <c r="CR81" s="73">
        <f t="shared" si="23"/>
        <v>0</v>
      </c>
      <c r="CS81" s="73">
        <f t="shared" si="23"/>
        <v>0</v>
      </c>
      <c r="CT81" s="73">
        <f t="shared" si="23"/>
        <v>0</v>
      </c>
      <c r="CU81" s="73">
        <f t="shared" si="23"/>
        <v>0</v>
      </c>
      <c r="CV81" s="73">
        <f t="shared" si="23"/>
        <v>0</v>
      </c>
      <c r="CW81" s="73">
        <f t="shared" si="23"/>
        <v>0</v>
      </c>
      <c r="CX81" s="73">
        <f t="shared" si="23"/>
        <v>0</v>
      </c>
    </row>
    <row r="82" spans="2:103" x14ac:dyDescent="0.2">
      <c r="B82" s="97" t="s">
        <v>23</v>
      </c>
      <c r="C82" s="98">
        <f>-D54</f>
        <v>-14670000.000000002</v>
      </c>
      <c r="D82" s="98">
        <f>SUM(D80:D81)</f>
        <v>-1410071.0494060097</v>
      </c>
      <c r="E82" s="98">
        <f t="shared" ref="E82:AJ82" si="24">IF(E$71&gt;$C$68,0,E80+E81)</f>
        <v>-1066319.435140322</v>
      </c>
      <c r="F82" s="98">
        <f t="shared" si="24"/>
        <v>-695067.69173338078</v>
      </c>
      <c r="G82" s="98">
        <f t="shared" si="24"/>
        <v>-294115.8088538833</v>
      </c>
      <c r="H82" s="98">
        <f t="shared" si="24"/>
        <v>-195644.16974402592</v>
      </c>
      <c r="I82" s="98">
        <f t="shared" si="24"/>
        <v>606582.50084661972</v>
      </c>
      <c r="J82" s="98">
        <f t="shared" si="24"/>
        <v>1111666.3991325162</v>
      </c>
      <c r="K82" s="98">
        <f t="shared" si="24"/>
        <v>1657157.0092812851</v>
      </c>
      <c r="L82" s="98">
        <f t="shared" si="24"/>
        <v>2246286.8682419555</v>
      </c>
      <c r="M82" s="98">
        <f t="shared" si="24"/>
        <v>2434835.1917837663</v>
      </c>
      <c r="N82" s="98">
        <f t="shared" si="24"/>
        <v>9276674.4111382943</v>
      </c>
      <c r="O82" s="98">
        <f t="shared" si="24"/>
        <v>10018808.364029357</v>
      </c>
      <c r="P82" s="98">
        <f t="shared" si="24"/>
        <v>10820313.033151709</v>
      </c>
      <c r="Q82" s="98">
        <f t="shared" si="24"/>
        <v>11685938.075803842</v>
      </c>
      <c r="R82" s="98">
        <f t="shared" si="24"/>
        <v>12021673.573593233</v>
      </c>
      <c r="S82" s="98">
        <f t="shared" si="24"/>
        <v>13630478.171617605</v>
      </c>
      <c r="T82" s="98">
        <f t="shared" si="24"/>
        <v>14720916.425347015</v>
      </c>
      <c r="U82" s="98">
        <f t="shared" si="24"/>
        <v>15898589.739374777</v>
      </c>
      <c r="V82" s="98">
        <f t="shared" si="24"/>
        <v>17170476.918524764</v>
      </c>
      <c r="W82" s="98">
        <f t="shared" si="24"/>
        <v>17742331.203953527</v>
      </c>
      <c r="X82" s="98">
        <f t="shared" si="24"/>
        <v>0</v>
      </c>
      <c r="Y82" s="98">
        <f t="shared" si="24"/>
        <v>0</v>
      </c>
      <c r="Z82" s="98">
        <f t="shared" si="24"/>
        <v>0</v>
      </c>
      <c r="AA82" s="98">
        <f t="shared" si="24"/>
        <v>0</v>
      </c>
      <c r="AB82" s="98">
        <f t="shared" si="24"/>
        <v>0</v>
      </c>
      <c r="AC82" s="98">
        <f t="shared" si="24"/>
        <v>0</v>
      </c>
      <c r="AD82" s="98">
        <f t="shared" si="24"/>
        <v>0</v>
      </c>
      <c r="AE82" s="98">
        <f t="shared" si="24"/>
        <v>0</v>
      </c>
      <c r="AF82" s="98">
        <f t="shared" si="24"/>
        <v>0</v>
      </c>
      <c r="AG82" s="98">
        <f t="shared" si="24"/>
        <v>0</v>
      </c>
      <c r="AH82" s="98">
        <f t="shared" si="24"/>
        <v>0</v>
      </c>
      <c r="AI82" s="98">
        <f t="shared" si="24"/>
        <v>0</v>
      </c>
      <c r="AJ82" s="98">
        <f t="shared" si="24"/>
        <v>0</v>
      </c>
      <c r="AK82" s="98">
        <f t="shared" ref="AK82:BP82" si="25">IF(AK$71&gt;$C$68,0,AK80+AK81)</f>
        <v>0</v>
      </c>
      <c r="AL82" s="98">
        <f t="shared" si="25"/>
        <v>0</v>
      </c>
      <c r="AM82" s="98">
        <f t="shared" si="25"/>
        <v>0</v>
      </c>
      <c r="AN82" s="98">
        <f t="shared" si="25"/>
        <v>0</v>
      </c>
      <c r="AO82" s="98">
        <f t="shared" si="25"/>
        <v>0</v>
      </c>
      <c r="AP82" s="98">
        <f t="shared" si="25"/>
        <v>0</v>
      </c>
      <c r="AQ82" s="98">
        <f t="shared" si="25"/>
        <v>0</v>
      </c>
      <c r="AR82" s="98">
        <f t="shared" si="25"/>
        <v>0</v>
      </c>
      <c r="AS82" s="98">
        <f t="shared" si="25"/>
        <v>0</v>
      </c>
      <c r="AT82" s="98">
        <f t="shared" si="25"/>
        <v>0</v>
      </c>
      <c r="AU82" s="98">
        <f t="shared" si="25"/>
        <v>0</v>
      </c>
      <c r="AV82" s="98">
        <f t="shared" si="25"/>
        <v>0</v>
      </c>
      <c r="AW82" s="98">
        <f t="shared" si="25"/>
        <v>0</v>
      </c>
      <c r="AX82" s="98">
        <f t="shared" si="25"/>
        <v>0</v>
      </c>
      <c r="AY82" s="98">
        <f t="shared" si="25"/>
        <v>0</v>
      </c>
      <c r="AZ82" s="98">
        <f t="shared" si="25"/>
        <v>0</v>
      </c>
      <c r="BA82" s="98">
        <f t="shared" si="25"/>
        <v>0</v>
      </c>
      <c r="BB82" s="98">
        <f t="shared" si="25"/>
        <v>0</v>
      </c>
      <c r="BC82" s="98">
        <f t="shared" si="25"/>
        <v>0</v>
      </c>
      <c r="BD82" s="98">
        <f t="shared" si="25"/>
        <v>0</v>
      </c>
      <c r="BE82" s="98">
        <f t="shared" si="25"/>
        <v>0</v>
      </c>
      <c r="BF82" s="98">
        <f t="shared" si="25"/>
        <v>0</v>
      </c>
      <c r="BG82" s="98">
        <f t="shared" si="25"/>
        <v>0</v>
      </c>
      <c r="BH82" s="98">
        <f t="shared" si="25"/>
        <v>0</v>
      </c>
      <c r="BI82" s="98">
        <f t="shared" si="25"/>
        <v>0</v>
      </c>
      <c r="BJ82" s="98">
        <f t="shared" si="25"/>
        <v>0</v>
      </c>
      <c r="BK82" s="98">
        <f t="shared" si="25"/>
        <v>0</v>
      </c>
      <c r="BL82" s="98">
        <f t="shared" si="25"/>
        <v>0</v>
      </c>
      <c r="BM82" s="98">
        <f t="shared" si="25"/>
        <v>0</v>
      </c>
      <c r="BN82" s="98">
        <f t="shared" si="25"/>
        <v>0</v>
      </c>
      <c r="BO82" s="98">
        <f t="shared" si="25"/>
        <v>0</v>
      </c>
      <c r="BP82" s="98">
        <f t="shared" si="25"/>
        <v>0</v>
      </c>
      <c r="BQ82" s="98">
        <f t="shared" ref="BQ82:CV82" si="26">IF(BQ$71&gt;$C$68,0,BQ80+BQ81)</f>
        <v>0</v>
      </c>
      <c r="BR82" s="98">
        <f t="shared" si="26"/>
        <v>0</v>
      </c>
      <c r="BS82" s="98">
        <f t="shared" si="26"/>
        <v>0</v>
      </c>
      <c r="BT82" s="98">
        <f t="shared" si="26"/>
        <v>0</v>
      </c>
      <c r="BU82" s="98">
        <f t="shared" si="26"/>
        <v>0</v>
      </c>
      <c r="BV82" s="98">
        <f t="shared" si="26"/>
        <v>0</v>
      </c>
      <c r="BW82" s="98">
        <f t="shared" si="26"/>
        <v>0</v>
      </c>
      <c r="BX82" s="98">
        <f t="shared" si="26"/>
        <v>0</v>
      </c>
      <c r="BY82" s="98">
        <f t="shared" si="26"/>
        <v>0</v>
      </c>
      <c r="BZ82" s="98">
        <f t="shared" si="26"/>
        <v>0</v>
      </c>
      <c r="CA82" s="98">
        <f t="shared" si="26"/>
        <v>0</v>
      </c>
      <c r="CB82" s="98">
        <f t="shared" si="26"/>
        <v>0</v>
      </c>
      <c r="CC82" s="98">
        <f t="shared" si="26"/>
        <v>0</v>
      </c>
      <c r="CD82" s="98">
        <f t="shared" si="26"/>
        <v>0</v>
      </c>
      <c r="CE82" s="98">
        <f t="shared" si="26"/>
        <v>0</v>
      </c>
      <c r="CF82" s="98">
        <f t="shared" si="26"/>
        <v>0</v>
      </c>
      <c r="CG82" s="98">
        <f t="shared" si="26"/>
        <v>0</v>
      </c>
      <c r="CH82" s="98">
        <f t="shared" si="26"/>
        <v>0</v>
      </c>
      <c r="CI82" s="98">
        <f t="shared" si="26"/>
        <v>0</v>
      </c>
      <c r="CJ82" s="98">
        <f t="shared" si="26"/>
        <v>0</v>
      </c>
      <c r="CK82" s="98">
        <f t="shared" si="26"/>
        <v>0</v>
      </c>
      <c r="CL82" s="98">
        <f t="shared" si="26"/>
        <v>0</v>
      </c>
      <c r="CM82" s="98">
        <f t="shared" si="26"/>
        <v>0</v>
      </c>
      <c r="CN82" s="98">
        <f t="shared" si="26"/>
        <v>0</v>
      </c>
      <c r="CO82" s="98">
        <f t="shared" si="26"/>
        <v>0</v>
      </c>
      <c r="CP82" s="98">
        <f t="shared" si="26"/>
        <v>0</v>
      </c>
      <c r="CQ82" s="98">
        <f t="shared" si="26"/>
        <v>0</v>
      </c>
      <c r="CR82" s="98">
        <f t="shared" si="26"/>
        <v>0</v>
      </c>
      <c r="CS82" s="98">
        <f t="shared" si="26"/>
        <v>0</v>
      </c>
      <c r="CT82" s="98">
        <f t="shared" si="26"/>
        <v>0</v>
      </c>
      <c r="CU82" s="98">
        <f t="shared" si="26"/>
        <v>0</v>
      </c>
      <c r="CV82" s="98">
        <f t="shared" si="26"/>
        <v>0</v>
      </c>
      <c r="CW82" s="98">
        <f t="shared" ref="CW82:CX82" si="27">IF(CW$71&gt;$C$68,0,CW80+CW81)</f>
        <v>0</v>
      </c>
      <c r="CX82" s="98">
        <f t="shared" si="27"/>
        <v>0</v>
      </c>
    </row>
    <row r="83" spans="2:103" x14ac:dyDescent="0.2">
      <c r="B83" s="24" t="s">
        <v>22</v>
      </c>
      <c r="D83" s="73">
        <f t="shared" ref="D83:AI83" si="28">IF(D$71&gt;$C$62,0,CUMIPMT($C$61/12,$C$62*12,$G$58*-1,((C71*12)+1),(D71*12),0))</f>
        <v>-3499412.5514853345</v>
      </c>
      <c r="E83" s="73">
        <f t="shared" si="28"/>
        <v>-3268252.8345047482</v>
      </c>
      <c r="F83" s="73">
        <f t="shared" si="28"/>
        <v>-3012887.6744902632</v>
      </c>
      <c r="G83" s="73">
        <f t="shared" si="28"/>
        <v>-2730782.4452530225</v>
      </c>
      <c r="H83" s="73">
        <f t="shared" si="28"/>
        <v>-2419137.112121121</v>
      </c>
      <c r="I83" s="73">
        <f t="shared" si="28"/>
        <v>-2074858.4402032136</v>
      </c>
      <c r="J83" s="73">
        <f t="shared" si="28"/>
        <v>-1694529.2924941648</v>
      </c>
      <c r="K83" s="73">
        <f t="shared" si="28"/>
        <v>-1274374.7130911676</v>
      </c>
      <c r="L83" s="73">
        <f t="shared" si="28"/>
        <v>-810224.45887937397</v>
      </c>
      <c r="M83" s="73">
        <f t="shared" si="28"/>
        <v>-297471.60779540706</v>
      </c>
      <c r="N83" s="73">
        <f t="shared" si="28"/>
        <v>0</v>
      </c>
      <c r="O83" s="73">
        <f t="shared" si="28"/>
        <v>0</v>
      </c>
      <c r="P83" s="73">
        <f t="shared" si="28"/>
        <v>0</v>
      </c>
      <c r="Q83" s="73">
        <f t="shared" si="28"/>
        <v>0</v>
      </c>
      <c r="R83" s="73">
        <f t="shared" si="28"/>
        <v>0</v>
      </c>
      <c r="S83" s="73">
        <f t="shared" si="28"/>
        <v>0</v>
      </c>
      <c r="T83" s="73">
        <f t="shared" si="28"/>
        <v>0</v>
      </c>
      <c r="U83" s="73">
        <f t="shared" si="28"/>
        <v>0</v>
      </c>
      <c r="V83" s="73">
        <f t="shared" si="28"/>
        <v>0</v>
      </c>
      <c r="W83" s="73">
        <f t="shared" si="28"/>
        <v>0</v>
      </c>
      <c r="X83" s="73">
        <f t="shared" si="28"/>
        <v>0</v>
      </c>
      <c r="Y83" s="73">
        <f t="shared" si="28"/>
        <v>0</v>
      </c>
      <c r="Z83" s="73">
        <f t="shared" si="28"/>
        <v>0</v>
      </c>
      <c r="AA83" s="73">
        <f t="shared" si="28"/>
        <v>0</v>
      </c>
      <c r="AB83" s="73">
        <f t="shared" si="28"/>
        <v>0</v>
      </c>
      <c r="AC83" s="73">
        <f t="shared" si="28"/>
        <v>0</v>
      </c>
      <c r="AD83" s="73">
        <f t="shared" si="28"/>
        <v>0</v>
      </c>
      <c r="AE83" s="73">
        <f t="shared" si="28"/>
        <v>0</v>
      </c>
      <c r="AF83" s="73">
        <f t="shared" si="28"/>
        <v>0</v>
      </c>
      <c r="AG83" s="73">
        <f t="shared" si="28"/>
        <v>0</v>
      </c>
      <c r="AH83" s="73">
        <f t="shared" si="28"/>
        <v>0</v>
      </c>
      <c r="AI83" s="73">
        <f t="shared" si="28"/>
        <v>0</v>
      </c>
      <c r="AJ83" s="73">
        <f t="shared" ref="AJ83:BO83" si="29">IF(AJ$71&gt;$C$62,0,CUMIPMT($C$61/12,$C$62*12,$G$58*-1,((AI71*12)+1),(AJ71*12),0))</f>
        <v>0</v>
      </c>
      <c r="AK83" s="73">
        <f t="shared" si="29"/>
        <v>0</v>
      </c>
      <c r="AL83" s="73">
        <f t="shared" si="29"/>
        <v>0</v>
      </c>
      <c r="AM83" s="73">
        <f t="shared" si="29"/>
        <v>0</v>
      </c>
      <c r="AN83" s="73">
        <f t="shared" si="29"/>
        <v>0</v>
      </c>
      <c r="AO83" s="73">
        <f t="shared" si="29"/>
        <v>0</v>
      </c>
      <c r="AP83" s="73">
        <f t="shared" si="29"/>
        <v>0</v>
      </c>
      <c r="AQ83" s="73">
        <f t="shared" si="29"/>
        <v>0</v>
      </c>
      <c r="AR83" s="73">
        <f t="shared" si="29"/>
        <v>0</v>
      </c>
      <c r="AS83" s="73">
        <f t="shared" si="29"/>
        <v>0</v>
      </c>
      <c r="AT83" s="73">
        <f t="shared" si="29"/>
        <v>0</v>
      </c>
      <c r="AU83" s="73">
        <f t="shared" si="29"/>
        <v>0</v>
      </c>
      <c r="AV83" s="73">
        <f t="shared" si="29"/>
        <v>0</v>
      </c>
      <c r="AW83" s="73">
        <f t="shared" si="29"/>
        <v>0</v>
      </c>
      <c r="AX83" s="73">
        <f t="shared" si="29"/>
        <v>0</v>
      </c>
      <c r="AY83" s="73">
        <f t="shared" si="29"/>
        <v>0</v>
      </c>
      <c r="AZ83" s="73">
        <f t="shared" si="29"/>
        <v>0</v>
      </c>
      <c r="BA83" s="73">
        <f t="shared" si="29"/>
        <v>0</v>
      </c>
      <c r="BB83" s="73">
        <f t="shared" si="29"/>
        <v>0</v>
      </c>
      <c r="BC83" s="73">
        <f t="shared" si="29"/>
        <v>0</v>
      </c>
      <c r="BD83" s="73">
        <f t="shared" si="29"/>
        <v>0</v>
      </c>
      <c r="BE83" s="73">
        <f t="shared" si="29"/>
        <v>0</v>
      </c>
      <c r="BF83" s="73">
        <f t="shared" si="29"/>
        <v>0</v>
      </c>
      <c r="BG83" s="73">
        <f t="shared" si="29"/>
        <v>0</v>
      </c>
      <c r="BH83" s="73">
        <f t="shared" si="29"/>
        <v>0</v>
      </c>
      <c r="BI83" s="73">
        <f t="shared" si="29"/>
        <v>0</v>
      </c>
      <c r="BJ83" s="73">
        <f t="shared" si="29"/>
        <v>0</v>
      </c>
      <c r="BK83" s="73">
        <f t="shared" si="29"/>
        <v>0</v>
      </c>
      <c r="BL83" s="73">
        <f t="shared" si="29"/>
        <v>0</v>
      </c>
      <c r="BM83" s="73">
        <f t="shared" si="29"/>
        <v>0</v>
      </c>
      <c r="BN83" s="73">
        <f t="shared" si="29"/>
        <v>0</v>
      </c>
      <c r="BO83" s="73">
        <f t="shared" si="29"/>
        <v>0</v>
      </c>
      <c r="BP83" s="73">
        <f t="shared" ref="BP83:CX83" si="30">IF(BP$71&gt;$C$62,0,CUMIPMT($C$61/12,$C$62*12,$G$58*-1,((BO71*12)+1),(BP71*12),0))</f>
        <v>0</v>
      </c>
      <c r="BQ83" s="73">
        <f t="shared" si="30"/>
        <v>0</v>
      </c>
      <c r="BR83" s="73">
        <f t="shared" si="30"/>
        <v>0</v>
      </c>
      <c r="BS83" s="73">
        <f t="shared" si="30"/>
        <v>0</v>
      </c>
      <c r="BT83" s="73">
        <f t="shared" si="30"/>
        <v>0</v>
      </c>
      <c r="BU83" s="73">
        <f t="shared" si="30"/>
        <v>0</v>
      </c>
      <c r="BV83" s="73">
        <f t="shared" si="30"/>
        <v>0</v>
      </c>
      <c r="BW83" s="73">
        <f t="shared" si="30"/>
        <v>0</v>
      </c>
      <c r="BX83" s="73">
        <f t="shared" si="30"/>
        <v>0</v>
      </c>
      <c r="BY83" s="73">
        <f t="shared" si="30"/>
        <v>0</v>
      </c>
      <c r="BZ83" s="73">
        <f t="shared" si="30"/>
        <v>0</v>
      </c>
      <c r="CA83" s="73">
        <f t="shared" si="30"/>
        <v>0</v>
      </c>
      <c r="CB83" s="73">
        <f t="shared" si="30"/>
        <v>0</v>
      </c>
      <c r="CC83" s="73">
        <f t="shared" si="30"/>
        <v>0</v>
      </c>
      <c r="CD83" s="73">
        <f t="shared" si="30"/>
        <v>0</v>
      </c>
      <c r="CE83" s="73">
        <f t="shared" si="30"/>
        <v>0</v>
      </c>
      <c r="CF83" s="73">
        <f t="shared" si="30"/>
        <v>0</v>
      </c>
      <c r="CG83" s="73">
        <f t="shared" si="30"/>
        <v>0</v>
      </c>
      <c r="CH83" s="73">
        <f t="shared" si="30"/>
        <v>0</v>
      </c>
      <c r="CI83" s="73">
        <f t="shared" si="30"/>
        <v>0</v>
      </c>
      <c r="CJ83" s="73">
        <f t="shared" si="30"/>
        <v>0</v>
      </c>
      <c r="CK83" s="73">
        <f t="shared" si="30"/>
        <v>0</v>
      </c>
      <c r="CL83" s="73">
        <f t="shared" si="30"/>
        <v>0</v>
      </c>
      <c r="CM83" s="73">
        <f t="shared" si="30"/>
        <v>0</v>
      </c>
      <c r="CN83" s="73">
        <f t="shared" si="30"/>
        <v>0</v>
      </c>
      <c r="CO83" s="73">
        <f t="shared" si="30"/>
        <v>0</v>
      </c>
      <c r="CP83" s="73">
        <f t="shared" si="30"/>
        <v>0</v>
      </c>
      <c r="CQ83" s="73">
        <f t="shared" si="30"/>
        <v>0</v>
      </c>
      <c r="CR83" s="73">
        <f t="shared" si="30"/>
        <v>0</v>
      </c>
      <c r="CS83" s="73">
        <f t="shared" si="30"/>
        <v>0</v>
      </c>
      <c r="CT83" s="73">
        <f t="shared" si="30"/>
        <v>0</v>
      </c>
      <c r="CU83" s="73">
        <f t="shared" si="30"/>
        <v>0</v>
      </c>
      <c r="CV83" s="73">
        <f t="shared" si="30"/>
        <v>0</v>
      </c>
      <c r="CW83" s="73">
        <f t="shared" si="30"/>
        <v>0</v>
      </c>
      <c r="CX83" s="73">
        <f t="shared" si="30"/>
        <v>0</v>
      </c>
    </row>
    <row r="84" spans="2:103" x14ac:dyDescent="0.2">
      <c r="B84" s="24" t="s">
        <v>24</v>
      </c>
      <c r="D84" s="73">
        <f>D80+D83</f>
        <v>797482.62683574297</v>
      </c>
      <c r="E84" s="73">
        <f t="shared" ref="E84:AJ84" si="31">IF(E$71&gt;$C$68,0,E80+E83)</f>
        <v>1372393.958082017</v>
      </c>
      <c r="F84" s="73">
        <f t="shared" si="31"/>
        <v>1999010.8615034432</v>
      </c>
      <c r="G84" s="73">
        <f t="shared" si="31"/>
        <v>2682067.9736201814</v>
      </c>
      <c r="H84" s="73">
        <f t="shared" si="31"/>
        <v>3092184.9458619403</v>
      </c>
      <c r="I84" s="73">
        <f t="shared" si="31"/>
        <v>4238690.2883704938</v>
      </c>
      <c r="J84" s="73">
        <f t="shared" si="31"/>
        <v>5124103.3343654387</v>
      </c>
      <c r="K84" s="73">
        <f t="shared" si="31"/>
        <v>6089748.5239172047</v>
      </c>
      <c r="L84" s="73">
        <f t="shared" si="31"/>
        <v>7143028.6370896688</v>
      </c>
      <c r="M84" s="73">
        <f t="shared" si="31"/>
        <v>7844329.8117154464</v>
      </c>
      <c r="N84" s="73">
        <f t="shared" si="31"/>
        <v>9276674.4111382943</v>
      </c>
      <c r="O84" s="73">
        <f t="shared" si="31"/>
        <v>10018808.364029357</v>
      </c>
      <c r="P84" s="73">
        <f t="shared" si="31"/>
        <v>10820313.033151709</v>
      </c>
      <c r="Q84" s="73">
        <f t="shared" si="31"/>
        <v>11685938.075803842</v>
      </c>
      <c r="R84" s="73">
        <f t="shared" si="31"/>
        <v>12021673.573593233</v>
      </c>
      <c r="S84" s="73">
        <f t="shared" si="31"/>
        <v>13630478.171617605</v>
      </c>
      <c r="T84" s="73">
        <f t="shared" si="31"/>
        <v>14720916.425347015</v>
      </c>
      <c r="U84" s="73">
        <f t="shared" si="31"/>
        <v>15898589.739374777</v>
      </c>
      <c r="V84" s="73">
        <f t="shared" si="31"/>
        <v>17170476.918524764</v>
      </c>
      <c r="W84" s="73">
        <f t="shared" si="31"/>
        <v>17742331.203953527</v>
      </c>
      <c r="X84" s="73">
        <f t="shared" si="31"/>
        <v>0</v>
      </c>
      <c r="Y84" s="73">
        <f t="shared" si="31"/>
        <v>0</v>
      </c>
      <c r="Z84" s="73">
        <f t="shared" si="31"/>
        <v>0</v>
      </c>
      <c r="AA84" s="73">
        <f t="shared" si="31"/>
        <v>0</v>
      </c>
      <c r="AB84" s="73">
        <f t="shared" si="31"/>
        <v>0</v>
      </c>
      <c r="AC84" s="73">
        <f t="shared" si="31"/>
        <v>0</v>
      </c>
      <c r="AD84" s="73">
        <f t="shared" si="31"/>
        <v>0</v>
      </c>
      <c r="AE84" s="73">
        <f t="shared" si="31"/>
        <v>0</v>
      </c>
      <c r="AF84" s="73">
        <f t="shared" si="31"/>
        <v>0</v>
      </c>
      <c r="AG84" s="73">
        <f t="shared" si="31"/>
        <v>0</v>
      </c>
      <c r="AH84" s="73">
        <f t="shared" si="31"/>
        <v>0</v>
      </c>
      <c r="AI84" s="73">
        <f t="shared" si="31"/>
        <v>0</v>
      </c>
      <c r="AJ84" s="73">
        <f t="shared" si="31"/>
        <v>0</v>
      </c>
      <c r="AK84" s="73">
        <f t="shared" ref="AK84:BP84" si="32">IF(AK$71&gt;$C$68,0,AK80+AK83)</f>
        <v>0</v>
      </c>
      <c r="AL84" s="73">
        <f t="shared" si="32"/>
        <v>0</v>
      </c>
      <c r="AM84" s="73">
        <f t="shared" si="32"/>
        <v>0</v>
      </c>
      <c r="AN84" s="73">
        <f t="shared" si="32"/>
        <v>0</v>
      </c>
      <c r="AO84" s="73">
        <f t="shared" si="32"/>
        <v>0</v>
      </c>
      <c r="AP84" s="73">
        <f t="shared" si="32"/>
        <v>0</v>
      </c>
      <c r="AQ84" s="73">
        <f t="shared" si="32"/>
        <v>0</v>
      </c>
      <c r="AR84" s="73">
        <f t="shared" si="32"/>
        <v>0</v>
      </c>
      <c r="AS84" s="73">
        <f t="shared" si="32"/>
        <v>0</v>
      </c>
      <c r="AT84" s="73">
        <f t="shared" si="32"/>
        <v>0</v>
      </c>
      <c r="AU84" s="73">
        <f t="shared" si="32"/>
        <v>0</v>
      </c>
      <c r="AV84" s="73">
        <f t="shared" si="32"/>
        <v>0</v>
      </c>
      <c r="AW84" s="73">
        <f t="shared" si="32"/>
        <v>0</v>
      </c>
      <c r="AX84" s="73">
        <f t="shared" si="32"/>
        <v>0</v>
      </c>
      <c r="AY84" s="73">
        <f t="shared" si="32"/>
        <v>0</v>
      </c>
      <c r="AZ84" s="73">
        <f t="shared" si="32"/>
        <v>0</v>
      </c>
      <c r="BA84" s="73">
        <f t="shared" si="32"/>
        <v>0</v>
      </c>
      <c r="BB84" s="73">
        <f t="shared" si="32"/>
        <v>0</v>
      </c>
      <c r="BC84" s="73">
        <f t="shared" si="32"/>
        <v>0</v>
      </c>
      <c r="BD84" s="73">
        <f t="shared" si="32"/>
        <v>0</v>
      </c>
      <c r="BE84" s="73">
        <f t="shared" si="32"/>
        <v>0</v>
      </c>
      <c r="BF84" s="73">
        <f t="shared" si="32"/>
        <v>0</v>
      </c>
      <c r="BG84" s="73">
        <f t="shared" si="32"/>
        <v>0</v>
      </c>
      <c r="BH84" s="73">
        <f t="shared" si="32"/>
        <v>0</v>
      </c>
      <c r="BI84" s="73">
        <f t="shared" si="32"/>
        <v>0</v>
      </c>
      <c r="BJ84" s="73">
        <f t="shared" si="32"/>
        <v>0</v>
      </c>
      <c r="BK84" s="73">
        <f t="shared" si="32"/>
        <v>0</v>
      </c>
      <c r="BL84" s="73">
        <f t="shared" si="32"/>
        <v>0</v>
      </c>
      <c r="BM84" s="73">
        <f t="shared" si="32"/>
        <v>0</v>
      </c>
      <c r="BN84" s="73">
        <f t="shared" si="32"/>
        <v>0</v>
      </c>
      <c r="BO84" s="73">
        <f t="shared" si="32"/>
        <v>0</v>
      </c>
      <c r="BP84" s="73">
        <f t="shared" si="32"/>
        <v>0</v>
      </c>
      <c r="BQ84" s="73">
        <f t="shared" ref="BQ84:CV84" si="33">IF(BQ$71&gt;$C$68,0,BQ80+BQ83)</f>
        <v>0</v>
      </c>
      <c r="BR84" s="73">
        <f t="shared" si="33"/>
        <v>0</v>
      </c>
      <c r="BS84" s="73">
        <f t="shared" si="33"/>
        <v>0</v>
      </c>
      <c r="BT84" s="73">
        <f t="shared" si="33"/>
        <v>0</v>
      </c>
      <c r="BU84" s="73">
        <f t="shared" si="33"/>
        <v>0</v>
      </c>
      <c r="BV84" s="73">
        <f t="shared" si="33"/>
        <v>0</v>
      </c>
      <c r="BW84" s="73">
        <f t="shared" si="33"/>
        <v>0</v>
      </c>
      <c r="BX84" s="73">
        <f t="shared" si="33"/>
        <v>0</v>
      </c>
      <c r="BY84" s="73">
        <f t="shared" si="33"/>
        <v>0</v>
      </c>
      <c r="BZ84" s="73">
        <f t="shared" si="33"/>
        <v>0</v>
      </c>
      <c r="CA84" s="73">
        <f t="shared" si="33"/>
        <v>0</v>
      </c>
      <c r="CB84" s="73">
        <f t="shared" si="33"/>
        <v>0</v>
      </c>
      <c r="CC84" s="73">
        <f t="shared" si="33"/>
        <v>0</v>
      </c>
      <c r="CD84" s="73">
        <f t="shared" si="33"/>
        <v>0</v>
      </c>
      <c r="CE84" s="73">
        <f t="shared" si="33"/>
        <v>0</v>
      </c>
      <c r="CF84" s="73">
        <f t="shared" si="33"/>
        <v>0</v>
      </c>
      <c r="CG84" s="73">
        <f t="shared" si="33"/>
        <v>0</v>
      </c>
      <c r="CH84" s="73">
        <f t="shared" si="33"/>
        <v>0</v>
      </c>
      <c r="CI84" s="73">
        <f t="shared" si="33"/>
        <v>0</v>
      </c>
      <c r="CJ84" s="73">
        <f t="shared" si="33"/>
        <v>0</v>
      </c>
      <c r="CK84" s="73">
        <f t="shared" si="33"/>
        <v>0</v>
      </c>
      <c r="CL84" s="73">
        <f t="shared" si="33"/>
        <v>0</v>
      </c>
      <c r="CM84" s="73">
        <f t="shared" si="33"/>
        <v>0</v>
      </c>
      <c r="CN84" s="73">
        <f t="shared" si="33"/>
        <v>0</v>
      </c>
      <c r="CO84" s="73">
        <f t="shared" si="33"/>
        <v>0</v>
      </c>
      <c r="CP84" s="73">
        <f t="shared" si="33"/>
        <v>0</v>
      </c>
      <c r="CQ84" s="73">
        <f t="shared" si="33"/>
        <v>0</v>
      </c>
      <c r="CR84" s="73">
        <f t="shared" si="33"/>
        <v>0</v>
      </c>
      <c r="CS84" s="73">
        <f t="shared" si="33"/>
        <v>0</v>
      </c>
      <c r="CT84" s="73">
        <f t="shared" si="33"/>
        <v>0</v>
      </c>
      <c r="CU84" s="73">
        <f t="shared" si="33"/>
        <v>0</v>
      </c>
      <c r="CV84" s="73">
        <f t="shared" si="33"/>
        <v>0</v>
      </c>
      <c r="CW84" s="73">
        <f t="shared" ref="CW84:CX84" si="34">IF(CW$71&gt;$C$68,0,CW80+CW83)</f>
        <v>0</v>
      </c>
      <c r="CX84" s="73">
        <f t="shared" si="34"/>
        <v>0</v>
      </c>
    </row>
    <row r="85" spans="2:103" x14ac:dyDescent="0.2">
      <c r="B85" s="24" t="s">
        <v>25</v>
      </c>
      <c r="D85" s="73">
        <f>IF(D84&gt;0,$C$63*D84,0)</f>
        <v>223295.13551400806</v>
      </c>
      <c r="E85" s="73">
        <f t="shared" ref="E85:AJ85" si="35">IF(E$71&gt;$C$68,0,E84*$C$63)</f>
        <v>384270.30826296483</v>
      </c>
      <c r="F85" s="73">
        <f t="shared" si="35"/>
        <v>559723.04122096417</v>
      </c>
      <c r="G85" s="73">
        <f t="shared" si="35"/>
        <v>750979.0326136509</v>
      </c>
      <c r="H85" s="73">
        <f t="shared" si="35"/>
        <v>865811.78484134341</v>
      </c>
      <c r="I85" s="73">
        <f t="shared" si="35"/>
        <v>1186833.2807437384</v>
      </c>
      <c r="J85" s="73">
        <f t="shared" si="35"/>
        <v>1434748.933622323</v>
      </c>
      <c r="K85" s="73">
        <f t="shared" si="35"/>
        <v>1705129.5866968175</v>
      </c>
      <c r="L85" s="73">
        <f t="shared" si="35"/>
        <v>2000048.0183851074</v>
      </c>
      <c r="M85" s="73">
        <f t="shared" si="35"/>
        <v>2196412.3472803254</v>
      </c>
      <c r="N85" s="73">
        <f t="shared" si="35"/>
        <v>2597468.8351187226</v>
      </c>
      <c r="O85" s="73">
        <f t="shared" si="35"/>
        <v>2805266.3419282204</v>
      </c>
      <c r="P85" s="73">
        <f t="shared" si="35"/>
        <v>3029687.6492824787</v>
      </c>
      <c r="Q85" s="73">
        <f t="shared" si="35"/>
        <v>3272062.6612250763</v>
      </c>
      <c r="R85" s="73">
        <f t="shared" si="35"/>
        <v>3366068.6006061053</v>
      </c>
      <c r="S85" s="73">
        <f t="shared" si="35"/>
        <v>3816533.8880529297</v>
      </c>
      <c r="T85" s="73">
        <f t="shared" si="35"/>
        <v>4121856.5990971648</v>
      </c>
      <c r="U85" s="73">
        <f t="shared" si="35"/>
        <v>4451605.1270249384</v>
      </c>
      <c r="V85" s="73">
        <f t="shared" si="35"/>
        <v>4807733.5371869346</v>
      </c>
      <c r="W85" s="73">
        <f t="shared" si="35"/>
        <v>4967852.7371069882</v>
      </c>
      <c r="X85" s="73">
        <f t="shared" si="35"/>
        <v>0</v>
      </c>
      <c r="Y85" s="73">
        <f t="shared" si="35"/>
        <v>0</v>
      </c>
      <c r="Z85" s="73">
        <f t="shared" si="35"/>
        <v>0</v>
      </c>
      <c r="AA85" s="73">
        <f t="shared" si="35"/>
        <v>0</v>
      </c>
      <c r="AB85" s="73">
        <f t="shared" si="35"/>
        <v>0</v>
      </c>
      <c r="AC85" s="73">
        <f t="shared" si="35"/>
        <v>0</v>
      </c>
      <c r="AD85" s="73">
        <f t="shared" si="35"/>
        <v>0</v>
      </c>
      <c r="AE85" s="73">
        <f t="shared" si="35"/>
        <v>0</v>
      </c>
      <c r="AF85" s="73">
        <f t="shared" si="35"/>
        <v>0</v>
      </c>
      <c r="AG85" s="73">
        <f t="shared" si="35"/>
        <v>0</v>
      </c>
      <c r="AH85" s="73">
        <f t="shared" si="35"/>
        <v>0</v>
      </c>
      <c r="AI85" s="73">
        <f t="shared" si="35"/>
        <v>0</v>
      </c>
      <c r="AJ85" s="73">
        <f t="shared" si="35"/>
        <v>0</v>
      </c>
      <c r="AK85" s="73">
        <f t="shared" ref="AK85:BP85" si="36">IF(AK$71&gt;$C$68,0,AK84*$C$63)</f>
        <v>0</v>
      </c>
      <c r="AL85" s="73">
        <f t="shared" si="36"/>
        <v>0</v>
      </c>
      <c r="AM85" s="73">
        <f t="shared" si="36"/>
        <v>0</v>
      </c>
      <c r="AN85" s="73">
        <f t="shared" si="36"/>
        <v>0</v>
      </c>
      <c r="AO85" s="73">
        <f t="shared" si="36"/>
        <v>0</v>
      </c>
      <c r="AP85" s="73">
        <f t="shared" si="36"/>
        <v>0</v>
      </c>
      <c r="AQ85" s="73">
        <f t="shared" si="36"/>
        <v>0</v>
      </c>
      <c r="AR85" s="73">
        <f t="shared" si="36"/>
        <v>0</v>
      </c>
      <c r="AS85" s="73">
        <f t="shared" si="36"/>
        <v>0</v>
      </c>
      <c r="AT85" s="73">
        <f t="shared" si="36"/>
        <v>0</v>
      </c>
      <c r="AU85" s="73">
        <f t="shared" si="36"/>
        <v>0</v>
      </c>
      <c r="AV85" s="73">
        <f t="shared" si="36"/>
        <v>0</v>
      </c>
      <c r="AW85" s="73">
        <f t="shared" si="36"/>
        <v>0</v>
      </c>
      <c r="AX85" s="73">
        <f t="shared" si="36"/>
        <v>0</v>
      </c>
      <c r="AY85" s="73">
        <f t="shared" si="36"/>
        <v>0</v>
      </c>
      <c r="AZ85" s="73">
        <f t="shared" si="36"/>
        <v>0</v>
      </c>
      <c r="BA85" s="73">
        <f t="shared" si="36"/>
        <v>0</v>
      </c>
      <c r="BB85" s="73">
        <f t="shared" si="36"/>
        <v>0</v>
      </c>
      <c r="BC85" s="73">
        <f t="shared" si="36"/>
        <v>0</v>
      </c>
      <c r="BD85" s="73">
        <f t="shared" si="36"/>
        <v>0</v>
      </c>
      <c r="BE85" s="73">
        <f t="shared" si="36"/>
        <v>0</v>
      </c>
      <c r="BF85" s="73">
        <f t="shared" si="36"/>
        <v>0</v>
      </c>
      <c r="BG85" s="73">
        <f t="shared" si="36"/>
        <v>0</v>
      </c>
      <c r="BH85" s="73">
        <f t="shared" si="36"/>
        <v>0</v>
      </c>
      <c r="BI85" s="73">
        <f t="shared" si="36"/>
        <v>0</v>
      </c>
      <c r="BJ85" s="73">
        <f t="shared" si="36"/>
        <v>0</v>
      </c>
      <c r="BK85" s="73">
        <f t="shared" si="36"/>
        <v>0</v>
      </c>
      <c r="BL85" s="73">
        <f t="shared" si="36"/>
        <v>0</v>
      </c>
      <c r="BM85" s="73">
        <f t="shared" si="36"/>
        <v>0</v>
      </c>
      <c r="BN85" s="73">
        <f t="shared" si="36"/>
        <v>0</v>
      </c>
      <c r="BO85" s="73">
        <f t="shared" si="36"/>
        <v>0</v>
      </c>
      <c r="BP85" s="73">
        <f t="shared" si="36"/>
        <v>0</v>
      </c>
      <c r="BQ85" s="73">
        <f t="shared" ref="BQ85:CV85" si="37">IF(BQ$71&gt;$C$68,0,BQ84*$C$63)</f>
        <v>0</v>
      </c>
      <c r="BR85" s="73">
        <f t="shared" si="37"/>
        <v>0</v>
      </c>
      <c r="BS85" s="73">
        <f t="shared" si="37"/>
        <v>0</v>
      </c>
      <c r="BT85" s="73">
        <f t="shared" si="37"/>
        <v>0</v>
      </c>
      <c r="BU85" s="73">
        <f t="shared" si="37"/>
        <v>0</v>
      </c>
      <c r="BV85" s="73">
        <f t="shared" si="37"/>
        <v>0</v>
      </c>
      <c r="BW85" s="73">
        <f t="shared" si="37"/>
        <v>0</v>
      </c>
      <c r="BX85" s="73">
        <f t="shared" si="37"/>
        <v>0</v>
      </c>
      <c r="BY85" s="73">
        <f t="shared" si="37"/>
        <v>0</v>
      </c>
      <c r="BZ85" s="73">
        <f t="shared" si="37"/>
        <v>0</v>
      </c>
      <c r="CA85" s="73">
        <f t="shared" si="37"/>
        <v>0</v>
      </c>
      <c r="CB85" s="73">
        <f t="shared" si="37"/>
        <v>0</v>
      </c>
      <c r="CC85" s="73">
        <f t="shared" si="37"/>
        <v>0</v>
      </c>
      <c r="CD85" s="73">
        <f t="shared" si="37"/>
        <v>0</v>
      </c>
      <c r="CE85" s="73">
        <f t="shared" si="37"/>
        <v>0</v>
      </c>
      <c r="CF85" s="73">
        <f t="shared" si="37"/>
        <v>0</v>
      </c>
      <c r="CG85" s="73">
        <f t="shared" si="37"/>
        <v>0</v>
      </c>
      <c r="CH85" s="73">
        <f t="shared" si="37"/>
        <v>0</v>
      </c>
      <c r="CI85" s="73">
        <f t="shared" si="37"/>
        <v>0</v>
      </c>
      <c r="CJ85" s="73">
        <f t="shared" si="37"/>
        <v>0</v>
      </c>
      <c r="CK85" s="73">
        <f t="shared" si="37"/>
        <v>0</v>
      </c>
      <c r="CL85" s="73">
        <f t="shared" si="37"/>
        <v>0</v>
      </c>
      <c r="CM85" s="73">
        <f t="shared" si="37"/>
        <v>0</v>
      </c>
      <c r="CN85" s="73">
        <f t="shared" si="37"/>
        <v>0</v>
      </c>
      <c r="CO85" s="73">
        <f t="shared" si="37"/>
        <v>0</v>
      </c>
      <c r="CP85" s="73">
        <f t="shared" si="37"/>
        <v>0</v>
      </c>
      <c r="CQ85" s="73">
        <f t="shared" si="37"/>
        <v>0</v>
      </c>
      <c r="CR85" s="73">
        <f t="shared" si="37"/>
        <v>0</v>
      </c>
      <c r="CS85" s="73">
        <f t="shared" si="37"/>
        <v>0</v>
      </c>
      <c r="CT85" s="73">
        <f t="shared" si="37"/>
        <v>0</v>
      </c>
      <c r="CU85" s="73">
        <f t="shared" si="37"/>
        <v>0</v>
      </c>
      <c r="CV85" s="73">
        <f t="shared" si="37"/>
        <v>0</v>
      </c>
      <c r="CW85" s="73">
        <f t="shared" ref="CW85:CX85" si="38">IF(CW$71&gt;$C$68,0,CW84*$C$63)</f>
        <v>0</v>
      </c>
      <c r="CX85" s="73">
        <f t="shared" si="38"/>
        <v>0</v>
      </c>
    </row>
    <row r="86" spans="2:103" x14ac:dyDescent="0.2">
      <c r="B86" s="99" t="s">
        <v>26</v>
      </c>
      <c r="C86" s="100">
        <f>-D54</f>
        <v>-14670000.000000002</v>
      </c>
      <c r="D86" s="100">
        <f>D82-D85</f>
        <v>-1633366.1849200178</v>
      </c>
      <c r="E86" s="100">
        <f t="shared" ref="E86:BP86" si="39">E82-E85</f>
        <v>-1450589.7434032867</v>
      </c>
      <c r="F86" s="100">
        <f t="shared" si="39"/>
        <v>-1254790.7329543449</v>
      </c>
      <c r="G86" s="100">
        <f t="shared" si="39"/>
        <v>-1045094.8414675342</v>
      </c>
      <c r="H86" s="100">
        <f t="shared" si="39"/>
        <v>-1061455.9545853692</v>
      </c>
      <c r="I86" s="100">
        <f>I82-I85</f>
        <v>-580250.77989711869</v>
      </c>
      <c r="J86" s="100">
        <f t="shared" si="39"/>
        <v>-323082.53448980674</v>
      </c>
      <c r="K86" s="100">
        <f t="shared" si="39"/>
        <v>-47972.577415532432</v>
      </c>
      <c r="L86" s="100">
        <f t="shared" si="39"/>
        <v>246238.84985684813</v>
      </c>
      <c r="M86" s="100">
        <f t="shared" si="39"/>
        <v>238422.84450344089</v>
      </c>
      <c r="N86" s="100">
        <f t="shared" si="39"/>
        <v>6679205.5760195721</v>
      </c>
      <c r="O86" s="100">
        <f t="shared" si="39"/>
        <v>7213542.0221011369</v>
      </c>
      <c r="P86" s="100">
        <f t="shared" si="39"/>
        <v>7790625.3838692298</v>
      </c>
      <c r="Q86" s="100">
        <f t="shared" si="39"/>
        <v>8413875.4145787656</v>
      </c>
      <c r="R86" s="100">
        <f t="shared" si="39"/>
        <v>8655604.9729871266</v>
      </c>
      <c r="S86" s="100">
        <f t="shared" si="39"/>
        <v>9813944.2835646756</v>
      </c>
      <c r="T86" s="100">
        <f t="shared" si="39"/>
        <v>10599059.826249851</v>
      </c>
      <c r="U86" s="100">
        <f t="shared" si="39"/>
        <v>11446984.612349838</v>
      </c>
      <c r="V86" s="100">
        <f t="shared" si="39"/>
        <v>12362743.381337829</v>
      </c>
      <c r="W86" s="100">
        <f t="shared" si="39"/>
        <v>12774478.466846539</v>
      </c>
      <c r="X86" s="100">
        <f t="shared" si="39"/>
        <v>0</v>
      </c>
      <c r="Y86" s="100">
        <f t="shared" si="39"/>
        <v>0</v>
      </c>
      <c r="Z86" s="100">
        <f t="shared" si="39"/>
        <v>0</v>
      </c>
      <c r="AA86" s="100">
        <f t="shared" si="39"/>
        <v>0</v>
      </c>
      <c r="AB86" s="100">
        <f t="shared" si="39"/>
        <v>0</v>
      </c>
      <c r="AC86" s="100">
        <f t="shared" si="39"/>
        <v>0</v>
      </c>
      <c r="AD86" s="100">
        <f t="shared" si="39"/>
        <v>0</v>
      </c>
      <c r="AE86" s="100">
        <f t="shared" si="39"/>
        <v>0</v>
      </c>
      <c r="AF86" s="100">
        <f t="shared" si="39"/>
        <v>0</v>
      </c>
      <c r="AG86" s="100">
        <f t="shared" si="39"/>
        <v>0</v>
      </c>
      <c r="AH86" s="100">
        <f t="shared" si="39"/>
        <v>0</v>
      </c>
      <c r="AI86" s="100">
        <f t="shared" si="39"/>
        <v>0</v>
      </c>
      <c r="AJ86" s="100">
        <f t="shared" si="39"/>
        <v>0</v>
      </c>
      <c r="AK86" s="100">
        <f t="shared" si="39"/>
        <v>0</v>
      </c>
      <c r="AL86" s="100">
        <f t="shared" si="39"/>
        <v>0</v>
      </c>
      <c r="AM86" s="100">
        <f t="shared" si="39"/>
        <v>0</v>
      </c>
      <c r="AN86" s="100">
        <f t="shared" si="39"/>
        <v>0</v>
      </c>
      <c r="AO86" s="100">
        <f t="shared" si="39"/>
        <v>0</v>
      </c>
      <c r="AP86" s="100">
        <f t="shared" si="39"/>
        <v>0</v>
      </c>
      <c r="AQ86" s="100">
        <f t="shared" si="39"/>
        <v>0</v>
      </c>
      <c r="AR86" s="100">
        <f t="shared" si="39"/>
        <v>0</v>
      </c>
      <c r="AS86" s="100">
        <f t="shared" si="39"/>
        <v>0</v>
      </c>
      <c r="AT86" s="100">
        <f t="shared" si="39"/>
        <v>0</v>
      </c>
      <c r="AU86" s="100">
        <f t="shared" si="39"/>
        <v>0</v>
      </c>
      <c r="AV86" s="100">
        <f t="shared" si="39"/>
        <v>0</v>
      </c>
      <c r="AW86" s="100">
        <f t="shared" si="39"/>
        <v>0</v>
      </c>
      <c r="AX86" s="100">
        <f t="shared" si="39"/>
        <v>0</v>
      </c>
      <c r="AY86" s="100">
        <f t="shared" si="39"/>
        <v>0</v>
      </c>
      <c r="AZ86" s="100">
        <f t="shared" si="39"/>
        <v>0</v>
      </c>
      <c r="BA86" s="100">
        <f t="shared" si="39"/>
        <v>0</v>
      </c>
      <c r="BB86" s="100">
        <f t="shared" si="39"/>
        <v>0</v>
      </c>
      <c r="BC86" s="100">
        <f t="shared" si="39"/>
        <v>0</v>
      </c>
      <c r="BD86" s="100">
        <f t="shared" si="39"/>
        <v>0</v>
      </c>
      <c r="BE86" s="100">
        <f t="shared" si="39"/>
        <v>0</v>
      </c>
      <c r="BF86" s="100">
        <f t="shared" si="39"/>
        <v>0</v>
      </c>
      <c r="BG86" s="100">
        <f t="shared" si="39"/>
        <v>0</v>
      </c>
      <c r="BH86" s="100">
        <f t="shared" si="39"/>
        <v>0</v>
      </c>
      <c r="BI86" s="100">
        <f t="shared" si="39"/>
        <v>0</v>
      </c>
      <c r="BJ86" s="100">
        <f t="shared" si="39"/>
        <v>0</v>
      </c>
      <c r="BK86" s="100">
        <f t="shared" si="39"/>
        <v>0</v>
      </c>
      <c r="BL86" s="100">
        <f t="shared" si="39"/>
        <v>0</v>
      </c>
      <c r="BM86" s="100">
        <f t="shared" si="39"/>
        <v>0</v>
      </c>
      <c r="BN86" s="100">
        <f t="shared" si="39"/>
        <v>0</v>
      </c>
      <c r="BO86" s="100">
        <f t="shared" si="39"/>
        <v>0</v>
      </c>
      <c r="BP86" s="100">
        <f t="shared" si="39"/>
        <v>0</v>
      </c>
      <c r="BQ86" s="100">
        <f t="shared" ref="BQ86:CX86" si="40">BQ82-BQ85</f>
        <v>0</v>
      </c>
      <c r="BR86" s="100">
        <f t="shared" si="40"/>
        <v>0</v>
      </c>
      <c r="BS86" s="100">
        <f t="shared" si="40"/>
        <v>0</v>
      </c>
      <c r="BT86" s="100">
        <f t="shared" si="40"/>
        <v>0</v>
      </c>
      <c r="BU86" s="100">
        <f t="shared" si="40"/>
        <v>0</v>
      </c>
      <c r="BV86" s="100">
        <f t="shared" si="40"/>
        <v>0</v>
      </c>
      <c r="BW86" s="100">
        <f t="shared" si="40"/>
        <v>0</v>
      </c>
      <c r="BX86" s="100">
        <f t="shared" si="40"/>
        <v>0</v>
      </c>
      <c r="BY86" s="100">
        <f t="shared" si="40"/>
        <v>0</v>
      </c>
      <c r="BZ86" s="100">
        <f t="shared" si="40"/>
        <v>0</v>
      </c>
      <c r="CA86" s="100">
        <f t="shared" si="40"/>
        <v>0</v>
      </c>
      <c r="CB86" s="100">
        <f t="shared" si="40"/>
        <v>0</v>
      </c>
      <c r="CC86" s="100">
        <f t="shared" si="40"/>
        <v>0</v>
      </c>
      <c r="CD86" s="100">
        <f t="shared" si="40"/>
        <v>0</v>
      </c>
      <c r="CE86" s="100">
        <f t="shared" si="40"/>
        <v>0</v>
      </c>
      <c r="CF86" s="100">
        <f t="shared" si="40"/>
        <v>0</v>
      </c>
      <c r="CG86" s="100">
        <f t="shared" si="40"/>
        <v>0</v>
      </c>
      <c r="CH86" s="100">
        <f t="shared" si="40"/>
        <v>0</v>
      </c>
      <c r="CI86" s="100">
        <f t="shared" si="40"/>
        <v>0</v>
      </c>
      <c r="CJ86" s="100">
        <f t="shared" si="40"/>
        <v>0</v>
      </c>
      <c r="CK86" s="100">
        <f t="shared" si="40"/>
        <v>0</v>
      </c>
      <c r="CL86" s="100">
        <f t="shared" si="40"/>
        <v>0</v>
      </c>
      <c r="CM86" s="100">
        <f t="shared" si="40"/>
        <v>0</v>
      </c>
      <c r="CN86" s="100">
        <f t="shared" si="40"/>
        <v>0</v>
      </c>
      <c r="CO86" s="100">
        <f t="shared" si="40"/>
        <v>0</v>
      </c>
      <c r="CP86" s="100">
        <f t="shared" si="40"/>
        <v>0</v>
      </c>
      <c r="CQ86" s="100">
        <f t="shared" si="40"/>
        <v>0</v>
      </c>
      <c r="CR86" s="100">
        <f t="shared" si="40"/>
        <v>0</v>
      </c>
      <c r="CS86" s="100">
        <f t="shared" si="40"/>
        <v>0</v>
      </c>
      <c r="CT86" s="100">
        <f t="shared" si="40"/>
        <v>0</v>
      </c>
      <c r="CU86" s="100">
        <f t="shared" si="40"/>
        <v>0</v>
      </c>
      <c r="CV86" s="100">
        <f t="shared" si="40"/>
        <v>0</v>
      </c>
      <c r="CW86" s="100">
        <f t="shared" si="40"/>
        <v>0</v>
      </c>
      <c r="CX86" s="100">
        <f t="shared" si="40"/>
        <v>0</v>
      </c>
    </row>
    <row r="87" spans="2:103" x14ac:dyDescent="0.2">
      <c r="C87" s="73"/>
      <c r="D87" s="73"/>
      <c r="E87" s="73"/>
      <c r="F87" s="73"/>
      <c r="G87" s="73"/>
      <c r="H87" s="73"/>
      <c r="I87" s="73"/>
      <c r="J87" s="73"/>
      <c r="K87" s="73"/>
      <c r="L87" s="73"/>
    </row>
    <row r="88" spans="2:103" x14ac:dyDescent="0.2">
      <c r="B88" s="12" t="s">
        <v>137</v>
      </c>
      <c r="C88" s="36">
        <f>IF($C$17&gt;$D$17,"bay error",NPV($C$66,$D82:$CX82)+$C82)</f>
        <v>2452489.9799831044</v>
      </c>
      <c r="D88" s="73"/>
      <c r="E88" s="12"/>
      <c r="F88" s="36"/>
      <c r="G88" s="73"/>
      <c r="H88" s="73"/>
      <c r="I88" s="73"/>
      <c r="J88" s="73"/>
      <c r="K88" s="73"/>
      <c r="L88" s="73"/>
    </row>
    <row r="89" spans="2:103" x14ac:dyDescent="0.2">
      <c r="B89" s="12" t="s">
        <v>138</v>
      </c>
      <c r="C89" s="36">
        <f>IF($C$17&gt;$D$17,"bay error",NPV($C$66,$D86:$CX86)+$C86)</f>
        <v>-7067712.0483687129</v>
      </c>
    </row>
    <row r="90" spans="2:103" x14ac:dyDescent="0.2">
      <c r="B90" s="12" t="s">
        <v>85</v>
      </c>
      <c r="C90" s="20">
        <f>IF($C$17&gt;$D$17,"bay error",IRR($C82:$CX82))</f>
        <v>0.15091468151223975</v>
      </c>
    </row>
    <row r="91" spans="2:103" x14ac:dyDescent="0.2">
      <c r="B91" s="12" t="s">
        <v>86</v>
      </c>
      <c r="C91" s="20">
        <f>IF($C$17&gt;$D$17,"bay error",IRR($C86:$CX86))</f>
        <v>0.10513666421797474</v>
      </c>
    </row>
    <row r="92" spans="2:103" x14ac:dyDescent="0.2">
      <c r="B92" s="24" t="s">
        <v>36</v>
      </c>
      <c r="C92" s="7">
        <v>0</v>
      </c>
    </row>
    <row r="93" spans="2:103" x14ac:dyDescent="0.2">
      <c r="B93" s="24" t="s">
        <v>32</v>
      </c>
      <c r="C93" s="15">
        <f>IF(FV($C$61/12,$C$68*12,-D81/12,G58)&lt;0,0,FV($C$61/12,$C$68*12,-D81/12,G58))</f>
        <v>0</v>
      </c>
    </row>
    <row r="94" spans="2:103" ht="17" thickBot="1" x14ac:dyDescent="0.25">
      <c r="C94" s="15"/>
    </row>
    <row r="95" spans="2:103" ht="17" thickBot="1" x14ac:dyDescent="0.25">
      <c r="B95" s="134" t="s">
        <v>129</v>
      </c>
    </row>
    <row r="96" spans="2:103" x14ac:dyDescent="0.2">
      <c r="B96" s="94" t="s">
        <v>0</v>
      </c>
      <c r="C96" s="95">
        <f>E25*-1</f>
        <v>-7500000</v>
      </c>
      <c r="D96" s="95">
        <f t="shared" ref="D96:M96" si="41">(IF(C86=0,0,D77*-1)+IF(F96=0,(E80/$C$65),0))</f>
        <v>828584.06793228909</v>
      </c>
      <c r="E96" s="95">
        <f t="shared" si="41"/>
        <v>894870.79336687236</v>
      </c>
      <c r="F96" s="95">
        <f t="shared" si="41"/>
        <v>966460.45683622209</v>
      </c>
      <c r="G96" s="95">
        <f t="shared" si="41"/>
        <v>1043777.2933831201</v>
      </c>
      <c r="H96" s="95">
        <f t="shared" si="41"/>
        <v>1127279.4768537697</v>
      </c>
      <c r="I96" s="95">
        <f t="shared" si="41"/>
        <v>1217461.8350020715</v>
      </c>
      <c r="J96" s="95">
        <f t="shared" si="41"/>
        <v>1314858.781802237</v>
      </c>
      <c r="K96" s="95">
        <f t="shared" si="41"/>
        <v>1420047.4843464163</v>
      </c>
      <c r="L96" s="95">
        <f t="shared" si="41"/>
        <v>1533651.2830941295</v>
      </c>
      <c r="M96" s="95">
        <f t="shared" si="41"/>
        <v>1656343.3857416601</v>
      </c>
      <c r="N96" s="95">
        <f t="shared" ref="N96:AY96" si="42">(IF(M86=0,0,N77*-1)+IF(P96=0,O80/$C$65,0))</f>
        <v>1788850.8566009931</v>
      </c>
      <c r="O96" s="95">
        <f t="shared" si="42"/>
        <v>1931958.9251290727</v>
      </c>
      <c r="P96" s="95">
        <f t="shared" si="42"/>
        <v>2086515.6391393987</v>
      </c>
      <c r="Q96" s="95">
        <f t="shared" si="42"/>
        <v>2253436.8902705512</v>
      </c>
      <c r="R96" s="95">
        <f t="shared" si="42"/>
        <v>2433711.8414921951</v>
      </c>
      <c r="S96" s="95">
        <f t="shared" si="42"/>
        <v>2628408.788811571</v>
      </c>
      <c r="T96" s="95">
        <f t="shared" si="42"/>
        <v>2838681.4919164968</v>
      </c>
      <c r="U96" s="95">
        <f t="shared" si="42"/>
        <v>3065776.0112698167</v>
      </c>
      <c r="V96" s="95">
        <f t="shared" si="42"/>
        <v>3311038.0921714022</v>
      </c>
      <c r="W96" s="95">
        <f t="shared" si="42"/>
        <v>203852363.91721803</v>
      </c>
      <c r="X96" s="95">
        <f t="shared" si="42"/>
        <v>3861994.8307087244</v>
      </c>
      <c r="Y96" s="95">
        <f t="shared" si="42"/>
        <v>0</v>
      </c>
      <c r="Z96" s="95">
        <f t="shared" si="42"/>
        <v>0</v>
      </c>
      <c r="AA96" s="95">
        <f t="shared" si="42"/>
        <v>0</v>
      </c>
      <c r="AB96" s="95">
        <f t="shared" si="42"/>
        <v>0</v>
      </c>
      <c r="AC96" s="95">
        <f t="shared" si="42"/>
        <v>0</v>
      </c>
      <c r="AD96" s="95">
        <f t="shared" si="42"/>
        <v>0</v>
      </c>
      <c r="AE96" s="95">
        <f t="shared" si="42"/>
        <v>0</v>
      </c>
      <c r="AF96" s="95">
        <f t="shared" si="42"/>
        <v>0</v>
      </c>
      <c r="AG96" s="95">
        <f t="shared" si="42"/>
        <v>0</v>
      </c>
      <c r="AH96" s="95">
        <f t="shared" si="42"/>
        <v>0</v>
      </c>
      <c r="AI96" s="95">
        <f t="shared" si="42"/>
        <v>0</v>
      </c>
      <c r="AJ96" s="95">
        <f t="shared" si="42"/>
        <v>0</v>
      </c>
      <c r="AK96" s="95">
        <f t="shared" si="42"/>
        <v>0</v>
      </c>
      <c r="AL96" s="95">
        <f t="shared" si="42"/>
        <v>0</v>
      </c>
      <c r="AM96" s="95">
        <f t="shared" si="42"/>
        <v>0</v>
      </c>
      <c r="AN96" s="95">
        <f t="shared" si="42"/>
        <v>0</v>
      </c>
      <c r="AO96" s="95">
        <f t="shared" si="42"/>
        <v>0</v>
      </c>
      <c r="AP96" s="95">
        <f t="shared" si="42"/>
        <v>0</v>
      </c>
      <c r="AQ96" s="95">
        <f t="shared" si="42"/>
        <v>0</v>
      </c>
      <c r="AR96" s="95">
        <f t="shared" si="42"/>
        <v>0</v>
      </c>
      <c r="AS96" s="95">
        <f t="shared" si="42"/>
        <v>0</v>
      </c>
      <c r="AT96" s="95">
        <f t="shared" si="42"/>
        <v>0</v>
      </c>
      <c r="AU96" s="95">
        <f t="shared" si="42"/>
        <v>0</v>
      </c>
      <c r="AV96" s="95">
        <f t="shared" si="42"/>
        <v>0</v>
      </c>
      <c r="AW96" s="95">
        <f t="shared" si="42"/>
        <v>0</v>
      </c>
      <c r="AX96" s="95">
        <f t="shared" si="42"/>
        <v>0</v>
      </c>
      <c r="AY96" s="95">
        <f t="shared" si="42"/>
        <v>0</v>
      </c>
      <c r="AZ96" s="95">
        <f>(IF(AY86=0,0,AZ77*-1)+IF(BA96=0,BA80/$C$65,0))</f>
        <v>0</v>
      </c>
      <c r="BA96" s="95">
        <f t="shared" ref="BA96:CF96" si="43">(IF(AZ86=0,0,BA77*-1)+IF(BC96=0,BB80/$C$65,0))</f>
        <v>0</v>
      </c>
      <c r="BB96" s="95">
        <f t="shared" si="43"/>
        <v>0</v>
      </c>
      <c r="BC96" s="95">
        <f t="shared" si="43"/>
        <v>0</v>
      </c>
      <c r="BD96" s="95">
        <f t="shared" si="43"/>
        <v>0</v>
      </c>
      <c r="BE96" s="95">
        <f t="shared" si="43"/>
        <v>0</v>
      </c>
      <c r="BF96" s="95">
        <f t="shared" si="43"/>
        <v>0</v>
      </c>
      <c r="BG96" s="95">
        <f t="shared" si="43"/>
        <v>0</v>
      </c>
      <c r="BH96" s="95">
        <f t="shared" si="43"/>
        <v>0</v>
      </c>
      <c r="BI96" s="95">
        <f t="shared" si="43"/>
        <v>0</v>
      </c>
      <c r="BJ96" s="95">
        <f t="shared" si="43"/>
        <v>0</v>
      </c>
      <c r="BK96" s="95">
        <f t="shared" si="43"/>
        <v>0</v>
      </c>
      <c r="BL96" s="95">
        <f t="shared" si="43"/>
        <v>0</v>
      </c>
      <c r="BM96" s="95">
        <f t="shared" si="43"/>
        <v>0</v>
      </c>
      <c r="BN96" s="95">
        <f t="shared" si="43"/>
        <v>0</v>
      </c>
      <c r="BO96" s="95">
        <f t="shared" si="43"/>
        <v>0</v>
      </c>
      <c r="BP96" s="95">
        <f t="shared" si="43"/>
        <v>0</v>
      </c>
      <c r="BQ96" s="95">
        <f t="shared" si="43"/>
        <v>0</v>
      </c>
      <c r="BR96" s="95">
        <f t="shared" si="43"/>
        <v>0</v>
      </c>
      <c r="BS96" s="95">
        <f t="shared" si="43"/>
        <v>0</v>
      </c>
      <c r="BT96" s="95">
        <f t="shared" si="43"/>
        <v>0</v>
      </c>
      <c r="BU96" s="95">
        <f t="shared" si="43"/>
        <v>0</v>
      </c>
      <c r="BV96" s="95">
        <f t="shared" si="43"/>
        <v>0</v>
      </c>
      <c r="BW96" s="95">
        <f t="shared" si="43"/>
        <v>0</v>
      </c>
      <c r="BX96" s="95">
        <f t="shared" si="43"/>
        <v>0</v>
      </c>
      <c r="BY96" s="95">
        <f t="shared" si="43"/>
        <v>0</v>
      </c>
      <c r="BZ96" s="95">
        <f t="shared" si="43"/>
        <v>0</v>
      </c>
      <c r="CA96" s="95">
        <f t="shared" si="43"/>
        <v>0</v>
      </c>
      <c r="CB96" s="95">
        <f t="shared" si="43"/>
        <v>0</v>
      </c>
      <c r="CC96" s="95">
        <f t="shared" si="43"/>
        <v>0</v>
      </c>
      <c r="CD96" s="95">
        <f t="shared" si="43"/>
        <v>0</v>
      </c>
      <c r="CE96" s="95">
        <f t="shared" si="43"/>
        <v>0</v>
      </c>
      <c r="CF96" s="95">
        <f t="shared" si="43"/>
        <v>0</v>
      </c>
      <c r="CG96" s="95">
        <f t="shared" ref="CG96:CY96" si="44">(IF(CF86=0,0,CG77*-1)+IF(CI96=0,CH80/$C$65,0))</f>
        <v>0</v>
      </c>
      <c r="CH96" s="95">
        <f t="shared" si="44"/>
        <v>0</v>
      </c>
      <c r="CI96" s="95">
        <f t="shared" si="44"/>
        <v>0</v>
      </c>
      <c r="CJ96" s="95">
        <f t="shared" si="44"/>
        <v>0</v>
      </c>
      <c r="CK96" s="95">
        <f t="shared" si="44"/>
        <v>0</v>
      </c>
      <c r="CL96" s="95">
        <f t="shared" si="44"/>
        <v>0</v>
      </c>
      <c r="CM96" s="95">
        <f t="shared" si="44"/>
        <v>0</v>
      </c>
      <c r="CN96" s="95">
        <f t="shared" si="44"/>
        <v>0</v>
      </c>
      <c r="CO96" s="95">
        <f t="shared" si="44"/>
        <v>0</v>
      </c>
      <c r="CP96" s="95">
        <f t="shared" si="44"/>
        <v>0</v>
      </c>
      <c r="CQ96" s="95">
        <f t="shared" si="44"/>
        <v>0</v>
      </c>
      <c r="CR96" s="95">
        <f t="shared" si="44"/>
        <v>0</v>
      </c>
      <c r="CS96" s="95">
        <f t="shared" si="44"/>
        <v>0</v>
      </c>
      <c r="CT96" s="95">
        <f t="shared" si="44"/>
        <v>0</v>
      </c>
      <c r="CU96" s="95">
        <f t="shared" si="44"/>
        <v>0</v>
      </c>
      <c r="CV96" s="95">
        <f t="shared" si="44"/>
        <v>0</v>
      </c>
      <c r="CW96" s="95">
        <f t="shared" si="44"/>
        <v>0</v>
      </c>
      <c r="CX96" s="95">
        <f t="shared" si="44"/>
        <v>0</v>
      </c>
      <c r="CY96" s="95">
        <f t="shared" si="44"/>
        <v>0</v>
      </c>
    </row>
    <row r="97" spans="2:103" s="29" customFormat="1" x14ac:dyDescent="0.2">
      <c r="B97" s="12" t="s">
        <v>31</v>
      </c>
      <c r="C97" s="14">
        <v>0</v>
      </c>
      <c r="D97" s="14">
        <v>1</v>
      </c>
      <c r="E97" s="14">
        <v>2</v>
      </c>
      <c r="F97" s="14">
        <v>3</v>
      </c>
      <c r="G97" s="14">
        <v>4</v>
      </c>
      <c r="H97" s="14">
        <v>5</v>
      </c>
      <c r="I97" s="14">
        <v>6</v>
      </c>
      <c r="J97" s="14">
        <v>7</v>
      </c>
      <c r="K97" s="14">
        <v>8</v>
      </c>
      <c r="L97" s="14">
        <v>9</v>
      </c>
      <c r="M97" s="14">
        <v>10</v>
      </c>
      <c r="N97" s="14">
        <v>11</v>
      </c>
      <c r="O97" s="14">
        <v>12</v>
      </c>
      <c r="P97" s="14">
        <v>13</v>
      </c>
      <c r="Q97" s="14">
        <v>14</v>
      </c>
      <c r="R97" s="14">
        <v>15</v>
      </c>
      <c r="S97" s="14">
        <v>16</v>
      </c>
      <c r="T97" s="14">
        <v>17</v>
      </c>
      <c r="U97" s="14">
        <v>18</v>
      </c>
      <c r="V97" s="14">
        <v>19</v>
      </c>
      <c r="W97" s="14">
        <v>20</v>
      </c>
      <c r="X97" s="14">
        <v>21</v>
      </c>
      <c r="Y97" s="14">
        <v>22</v>
      </c>
      <c r="Z97" s="14">
        <v>23</v>
      </c>
      <c r="AA97" s="14">
        <v>24</v>
      </c>
      <c r="AB97" s="14">
        <v>25</v>
      </c>
      <c r="AC97" s="14">
        <v>26</v>
      </c>
      <c r="AD97" s="14">
        <v>27</v>
      </c>
      <c r="AE97" s="14">
        <v>28</v>
      </c>
      <c r="AF97" s="14">
        <v>29</v>
      </c>
      <c r="AG97" s="14">
        <v>30</v>
      </c>
      <c r="AH97" s="14">
        <v>31</v>
      </c>
      <c r="AI97" s="14">
        <v>32</v>
      </c>
      <c r="AJ97" s="14">
        <v>33</v>
      </c>
      <c r="AK97" s="14">
        <v>34</v>
      </c>
      <c r="AL97" s="14">
        <v>35</v>
      </c>
      <c r="AM97" s="14">
        <v>36</v>
      </c>
      <c r="AN97" s="14">
        <v>37</v>
      </c>
      <c r="AO97" s="14">
        <v>38</v>
      </c>
      <c r="AP97" s="14">
        <v>39</v>
      </c>
      <c r="AQ97" s="14">
        <v>40</v>
      </c>
      <c r="AR97" s="14">
        <v>41</v>
      </c>
      <c r="AS97" s="14">
        <v>42</v>
      </c>
      <c r="AT97" s="14">
        <v>43</v>
      </c>
      <c r="AU97" s="14">
        <v>44</v>
      </c>
      <c r="AV97" s="14">
        <v>45</v>
      </c>
      <c r="AW97" s="14">
        <v>46</v>
      </c>
      <c r="AX97" s="14">
        <v>47</v>
      </c>
      <c r="AY97" s="14">
        <v>48</v>
      </c>
      <c r="AZ97" s="14">
        <v>49</v>
      </c>
      <c r="BA97" s="14">
        <v>50</v>
      </c>
      <c r="BB97" s="14">
        <v>51</v>
      </c>
      <c r="BC97" s="14">
        <v>52</v>
      </c>
      <c r="BD97" s="14">
        <v>53</v>
      </c>
      <c r="BE97" s="14">
        <v>54</v>
      </c>
      <c r="BF97" s="14">
        <v>55</v>
      </c>
      <c r="BG97" s="14">
        <v>56</v>
      </c>
      <c r="BH97" s="14">
        <v>57</v>
      </c>
      <c r="BI97" s="14">
        <v>58</v>
      </c>
      <c r="BJ97" s="14">
        <v>59</v>
      </c>
      <c r="BK97" s="14">
        <v>60</v>
      </c>
      <c r="BL97" s="14">
        <v>61</v>
      </c>
      <c r="BM97" s="14">
        <v>62</v>
      </c>
      <c r="BN97" s="14">
        <v>63</v>
      </c>
      <c r="BO97" s="14">
        <v>64</v>
      </c>
      <c r="BP97" s="14">
        <v>65</v>
      </c>
      <c r="BQ97" s="14">
        <v>66</v>
      </c>
      <c r="BR97" s="14">
        <v>67</v>
      </c>
      <c r="BS97" s="14">
        <v>68</v>
      </c>
      <c r="BT97" s="14">
        <v>69</v>
      </c>
      <c r="BU97" s="14">
        <v>70</v>
      </c>
      <c r="BV97" s="14">
        <v>71</v>
      </c>
      <c r="BW97" s="14">
        <v>72</v>
      </c>
      <c r="BX97" s="14">
        <v>73</v>
      </c>
      <c r="BY97" s="14">
        <v>74</v>
      </c>
      <c r="BZ97" s="14">
        <v>75</v>
      </c>
      <c r="CA97" s="14">
        <v>76</v>
      </c>
      <c r="CB97" s="14">
        <v>77</v>
      </c>
      <c r="CC97" s="14">
        <v>78</v>
      </c>
      <c r="CD97" s="14">
        <v>79</v>
      </c>
      <c r="CE97" s="14">
        <v>80</v>
      </c>
      <c r="CF97" s="14">
        <v>81</v>
      </c>
      <c r="CG97" s="14">
        <v>82</v>
      </c>
      <c r="CH97" s="14">
        <v>83</v>
      </c>
      <c r="CI97" s="14">
        <v>84</v>
      </c>
      <c r="CJ97" s="14">
        <v>85</v>
      </c>
      <c r="CK97" s="14">
        <v>86</v>
      </c>
      <c r="CL97" s="14">
        <v>87</v>
      </c>
      <c r="CM97" s="14">
        <v>88</v>
      </c>
      <c r="CN97" s="14">
        <v>89</v>
      </c>
      <c r="CO97" s="14">
        <v>90</v>
      </c>
      <c r="CP97" s="14">
        <v>91</v>
      </c>
      <c r="CQ97" s="14">
        <v>92</v>
      </c>
      <c r="CR97" s="14">
        <v>93</v>
      </c>
      <c r="CS97" s="14">
        <v>94</v>
      </c>
      <c r="CT97" s="14">
        <v>95</v>
      </c>
      <c r="CU97" s="14">
        <v>96</v>
      </c>
      <c r="CV97" s="14">
        <v>97</v>
      </c>
      <c r="CW97" s="14">
        <v>98</v>
      </c>
      <c r="CX97" s="14">
        <v>99</v>
      </c>
      <c r="CY97" s="14"/>
    </row>
    <row r="98" spans="2:103" x14ac:dyDescent="0.2">
      <c r="B98" s="94" t="s">
        <v>0</v>
      </c>
      <c r="C98" s="95">
        <f>-E25</f>
        <v>-7500000</v>
      </c>
      <c r="D98" s="95">
        <f t="shared" ref="D98:BO98" si="45">IF(C96&gt;D96,0,D96)</f>
        <v>828584.06793228909</v>
      </c>
      <c r="E98" s="95">
        <f t="shared" si="45"/>
        <v>894870.79336687236</v>
      </c>
      <c r="F98" s="95">
        <f t="shared" si="45"/>
        <v>966460.45683622209</v>
      </c>
      <c r="G98" s="95">
        <f t="shared" si="45"/>
        <v>1043777.2933831201</v>
      </c>
      <c r="H98" s="95">
        <f t="shared" si="45"/>
        <v>1127279.4768537697</v>
      </c>
      <c r="I98" s="95">
        <f t="shared" si="45"/>
        <v>1217461.8350020715</v>
      </c>
      <c r="J98" s="95">
        <f t="shared" si="45"/>
        <v>1314858.781802237</v>
      </c>
      <c r="K98" s="95">
        <f t="shared" si="45"/>
        <v>1420047.4843464163</v>
      </c>
      <c r="L98" s="95">
        <f t="shared" si="45"/>
        <v>1533651.2830941295</v>
      </c>
      <c r="M98" s="95">
        <f t="shared" si="45"/>
        <v>1656343.3857416601</v>
      </c>
      <c r="N98" s="95">
        <f t="shared" si="45"/>
        <v>1788850.8566009931</v>
      </c>
      <c r="O98" s="95">
        <f t="shared" si="45"/>
        <v>1931958.9251290727</v>
      </c>
      <c r="P98" s="95">
        <f t="shared" si="45"/>
        <v>2086515.6391393987</v>
      </c>
      <c r="Q98" s="95">
        <f t="shared" si="45"/>
        <v>2253436.8902705512</v>
      </c>
      <c r="R98" s="95">
        <f t="shared" si="45"/>
        <v>2433711.8414921951</v>
      </c>
      <c r="S98" s="95">
        <f t="shared" si="45"/>
        <v>2628408.788811571</v>
      </c>
      <c r="T98" s="95">
        <f t="shared" si="45"/>
        <v>2838681.4919164968</v>
      </c>
      <c r="U98" s="95">
        <f t="shared" si="45"/>
        <v>3065776.0112698167</v>
      </c>
      <c r="V98" s="95">
        <f t="shared" si="45"/>
        <v>3311038.0921714022</v>
      </c>
      <c r="W98" s="95">
        <f t="shared" si="45"/>
        <v>203852363.91721803</v>
      </c>
      <c r="X98" s="95">
        <f t="shared" si="45"/>
        <v>0</v>
      </c>
      <c r="Y98" s="95">
        <f t="shared" si="45"/>
        <v>0</v>
      </c>
      <c r="Z98" s="95">
        <f t="shared" si="45"/>
        <v>0</v>
      </c>
      <c r="AA98" s="95">
        <f t="shared" si="45"/>
        <v>0</v>
      </c>
      <c r="AB98" s="95">
        <f t="shared" si="45"/>
        <v>0</v>
      </c>
      <c r="AC98" s="95">
        <f t="shared" si="45"/>
        <v>0</v>
      </c>
      <c r="AD98" s="95">
        <f t="shared" si="45"/>
        <v>0</v>
      </c>
      <c r="AE98" s="95">
        <f t="shared" si="45"/>
        <v>0</v>
      </c>
      <c r="AF98" s="95">
        <f t="shared" si="45"/>
        <v>0</v>
      </c>
      <c r="AG98" s="95">
        <f t="shared" si="45"/>
        <v>0</v>
      </c>
      <c r="AH98" s="95">
        <f t="shared" si="45"/>
        <v>0</v>
      </c>
      <c r="AI98" s="95">
        <f t="shared" si="45"/>
        <v>0</v>
      </c>
      <c r="AJ98" s="95">
        <f t="shared" si="45"/>
        <v>0</v>
      </c>
      <c r="AK98" s="95">
        <f t="shared" si="45"/>
        <v>0</v>
      </c>
      <c r="AL98" s="95">
        <f t="shared" si="45"/>
        <v>0</v>
      </c>
      <c r="AM98" s="95">
        <f t="shared" si="45"/>
        <v>0</v>
      </c>
      <c r="AN98" s="95">
        <f t="shared" si="45"/>
        <v>0</v>
      </c>
      <c r="AO98" s="95">
        <f t="shared" si="45"/>
        <v>0</v>
      </c>
      <c r="AP98" s="95">
        <f t="shared" si="45"/>
        <v>0</v>
      </c>
      <c r="AQ98" s="95">
        <f t="shared" si="45"/>
        <v>0</v>
      </c>
      <c r="AR98" s="95">
        <f t="shared" si="45"/>
        <v>0</v>
      </c>
      <c r="AS98" s="95">
        <f t="shared" si="45"/>
        <v>0</v>
      </c>
      <c r="AT98" s="95">
        <f t="shared" si="45"/>
        <v>0</v>
      </c>
      <c r="AU98" s="95">
        <f t="shared" si="45"/>
        <v>0</v>
      </c>
      <c r="AV98" s="95">
        <f t="shared" si="45"/>
        <v>0</v>
      </c>
      <c r="AW98" s="95">
        <f t="shared" si="45"/>
        <v>0</v>
      </c>
      <c r="AX98" s="95">
        <f t="shared" si="45"/>
        <v>0</v>
      </c>
      <c r="AY98" s="95">
        <f t="shared" si="45"/>
        <v>0</v>
      </c>
      <c r="AZ98" s="95">
        <f t="shared" si="45"/>
        <v>0</v>
      </c>
      <c r="BA98" s="95">
        <f>IF(AZ96&gt;BA96,0,BA96)</f>
        <v>0</v>
      </c>
      <c r="BB98" s="95">
        <f t="shared" si="45"/>
        <v>0</v>
      </c>
      <c r="BC98" s="95">
        <f t="shared" si="45"/>
        <v>0</v>
      </c>
      <c r="BD98" s="95">
        <f t="shared" si="45"/>
        <v>0</v>
      </c>
      <c r="BE98" s="95">
        <f t="shared" si="45"/>
        <v>0</v>
      </c>
      <c r="BF98" s="95">
        <f t="shared" si="45"/>
        <v>0</v>
      </c>
      <c r="BG98" s="95">
        <f t="shared" si="45"/>
        <v>0</v>
      </c>
      <c r="BH98" s="95">
        <f t="shared" si="45"/>
        <v>0</v>
      </c>
      <c r="BI98" s="95">
        <f t="shared" si="45"/>
        <v>0</v>
      </c>
      <c r="BJ98" s="95">
        <f t="shared" si="45"/>
        <v>0</v>
      </c>
      <c r="BK98" s="95">
        <f t="shared" si="45"/>
        <v>0</v>
      </c>
      <c r="BL98" s="95">
        <f t="shared" si="45"/>
        <v>0</v>
      </c>
      <c r="BM98" s="95">
        <f t="shared" si="45"/>
        <v>0</v>
      </c>
      <c r="BN98" s="95">
        <f t="shared" si="45"/>
        <v>0</v>
      </c>
      <c r="BO98" s="95">
        <f t="shared" si="45"/>
        <v>0</v>
      </c>
      <c r="BP98" s="95">
        <f t="shared" ref="BP98:CX98" si="46">IF(BO96&gt;BP96,0,BP96)</f>
        <v>0</v>
      </c>
      <c r="BQ98" s="95">
        <f t="shared" si="46"/>
        <v>0</v>
      </c>
      <c r="BR98" s="95">
        <f t="shared" si="46"/>
        <v>0</v>
      </c>
      <c r="BS98" s="95">
        <f t="shared" si="46"/>
        <v>0</v>
      </c>
      <c r="BT98" s="95">
        <f t="shared" si="46"/>
        <v>0</v>
      </c>
      <c r="BU98" s="95">
        <f t="shared" si="46"/>
        <v>0</v>
      </c>
      <c r="BV98" s="95">
        <f t="shared" si="46"/>
        <v>0</v>
      </c>
      <c r="BW98" s="95">
        <f t="shared" si="46"/>
        <v>0</v>
      </c>
      <c r="BX98" s="95">
        <f t="shared" si="46"/>
        <v>0</v>
      </c>
      <c r="BY98" s="95">
        <f t="shared" si="46"/>
        <v>0</v>
      </c>
      <c r="BZ98" s="95">
        <f t="shared" si="46"/>
        <v>0</v>
      </c>
      <c r="CA98" s="95">
        <f t="shared" si="46"/>
        <v>0</v>
      </c>
      <c r="CB98" s="95">
        <f t="shared" si="46"/>
        <v>0</v>
      </c>
      <c r="CC98" s="95">
        <f t="shared" si="46"/>
        <v>0</v>
      </c>
      <c r="CD98" s="95">
        <f t="shared" si="46"/>
        <v>0</v>
      </c>
      <c r="CE98" s="95">
        <f t="shared" si="46"/>
        <v>0</v>
      </c>
      <c r="CF98" s="95">
        <f t="shared" si="46"/>
        <v>0</v>
      </c>
      <c r="CG98" s="95">
        <f t="shared" si="46"/>
        <v>0</v>
      </c>
      <c r="CH98" s="95">
        <f t="shared" si="46"/>
        <v>0</v>
      </c>
      <c r="CI98" s="95">
        <f t="shared" si="46"/>
        <v>0</v>
      </c>
      <c r="CJ98" s="95">
        <f t="shared" si="46"/>
        <v>0</v>
      </c>
      <c r="CK98" s="95">
        <f t="shared" si="46"/>
        <v>0</v>
      </c>
      <c r="CL98" s="95">
        <f t="shared" si="46"/>
        <v>0</v>
      </c>
      <c r="CM98" s="95">
        <f t="shared" si="46"/>
        <v>0</v>
      </c>
      <c r="CN98" s="95">
        <f t="shared" si="46"/>
        <v>0</v>
      </c>
      <c r="CO98" s="95">
        <f t="shared" si="46"/>
        <v>0</v>
      </c>
      <c r="CP98" s="95">
        <f t="shared" si="46"/>
        <v>0</v>
      </c>
      <c r="CQ98" s="95">
        <f t="shared" si="46"/>
        <v>0</v>
      </c>
      <c r="CR98" s="95">
        <f t="shared" si="46"/>
        <v>0</v>
      </c>
      <c r="CS98" s="95">
        <f t="shared" si="46"/>
        <v>0</v>
      </c>
      <c r="CT98" s="95">
        <f t="shared" si="46"/>
        <v>0</v>
      </c>
      <c r="CU98" s="95">
        <f t="shared" si="46"/>
        <v>0</v>
      </c>
      <c r="CV98" s="95">
        <f t="shared" si="46"/>
        <v>0</v>
      </c>
      <c r="CW98" s="95">
        <f t="shared" si="46"/>
        <v>0</v>
      </c>
      <c r="CX98" s="95">
        <f t="shared" si="46"/>
        <v>0</v>
      </c>
    </row>
    <row r="100" spans="2:103" x14ac:dyDescent="0.2">
      <c r="B100" s="12" t="s">
        <v>139</v>
      </c>
      <c r="C100" s="36">
        <f>IF($C$17&gt;$D$17,"bay error",NPV($C$67,D98:CX98)+C98)</f>
        <v>16198770.185947672</v>
      </c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</row>
    <row r="101" spans="2:103" x14ac:dyDescent="0.2">
      <c r="B101" s="12" t="s">
        <v>84</v>
      </c>
      <c r="C101" s="20">
        <f>IF($C$17&gt;$D$17,"bay error",IRR($C98:$CX98))</f>
        <v>0.24092600283560817</v>
      </c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</row>
    <row r="102" spans="2:103" x14ac:dyDescent="0.2">
      <c r="C102" s="20"/>
    </row>
  </sheetData>
  <sheetProtection algorithmName="SHA-512" hashValue="9Tf3dv9obQ9WgH9vHb0SgKfzsvjgJZ/NruMgy8g3ixIQSE3XazpOkxQAMZ+vp6QxhrD1QqaSvdO4crPbKH2XlA==" saltValue="Y6Kl42ZOEaOSzAMAry7tLQ==" spinCount="100000" sheet="1" scenarios="1" selectLockedCells="1" selectUnlockedCells="1"/>
  <mergeCells count="2">
    <mergeCell ref="B2:L6"/>
    <mergeCell ref="J44:L44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Y205"/>
  <sheetViews>
    <sheetView topLeftCell="A9" zoomScale="71" zoomScaleNormal="71" workbookViewId="0">
      <selection activeCell="L33" sqref="L33"/>
    </sheetView>
  </sheetViews>
  <sheetFormatPr baseColWidth="10" defaultRowHeight="16" x14ac:dyDescent="0.2"/>
  <cols>
    <col min="1" max="1" width="2.83203125" style="24" customWidth="1"/>
    <col min="2" max="2" width="40.83203125" style="24" customWidth="1"/>
    <col min="3" max="3" width="11.6640625" style="24" customWidth="1"/>
    <col min="4" max="73" width="12.83203125" style="24" customWidth="1"/>
    <col min="74" max="74" width="13.6640625" style="24" bestFit="1" customWidth="1"/>
    <col min="75" max="75" width="14.83203125" style="24" customWidth="1"/>
    <col min="76" max="76" width="14.33203125" style="24" customWidth="1"/>
    <col min="77" max="79" width="14" style="24" customWidth="1"/>
    <col min="80" max="88" width="12.83203125" style="24" customWidth="1"/>
    <col min="89" max="89" width="15.83203125" style="24" customWidth="1"/>
    <col min="90" max="99" width="12.83203125" style="24" customWidth="1"/>
    <col min="100" max="100" width="14.83203125" style="24" customWidth="1"/>
    <col min="101" max="101" width="13.33203125" style="24" customWidth="1"/>
    <col min="102" max="102" width="15.83203125" style="24" customWidth="1"/>
    <col min="103" max="103" width="15.33203125" style="24" customWidth="1"/>
    <col min="104" max="16384" width="10.83203125" style="24"/>
  </cols>
  <sheetData>
    <row r="1" spans="2:12" ht="17" thickBot="1" x14ac:dyDescent="0.25"/>
    <row r="2" spans="2:12" ht="16" customHeight="1" x14ac:dyDescent="0.2">
      <c r="B2" s="144" t="s">
        <v>157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2:12" ht="16" customHeight="1" x14ac:dyDescent="0.2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9"/>
    </row>
    <row r="4" spans="2:12" ht="16" customHeight="1" x14ac:dyDescent="0.2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9"/>
    </row>
    <row r="5" spans="2:12" ht="16" customHeight="1" x14ac:dyDescent="0.2"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9"/>
    </row>
    <row r="6" spans="2:12" ht="17" customHeight="1" thickBot="1" x14ac:dyDescent="0.2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2:12" ht="17" customHeight="1" x14ac:dyDescent="0.2">
      <c r="B7" s="137" t="str">
        <f>'LEASE LENGTH INPUT OUTPUT SHEET'!B7</f>
        <v>Model Date: 17/12/2017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9" spans="2:12" x14ac:dyDescent="0.2">
      <c r="B9" s="44" t="s">
        <v>29</v>
      </c>
    </row>
    <row r="10" spans="2:12" x14ac:dyDescent="0.2">
      <c r="B10" s="47" t="s">
        <v>112</v>
      </c>
      <c r="C10" s="38"/>
      <c r="D10" s="78" t="s">
        <v>105</v>
      </c>
      <c r="E10" s="78" t="s">
        <v>1</v>
      </c>
      <c r="F10" s="49"/>
      <c r="G10" s="6"/>
      <c r="H10" s="78"/>
      <c r="I10" s="78"/>
      <c r="J10" s="78"/>
      <c r="K10" s="78"/>
      <c r="L10" s="78"/>
    </row>
    <row r="11" spans="2:12" x14ac:dyDescent="0.2">
      <c r="B11" s="24" t="s">
        <v>100</v>
      </c>
      <c r="C11" s="53">
        <f>'LEASE LENGTH INPUT OUTPUT SHEET'!C14</f>
        <v>2.5</v>
      </c>
      <c r="D11" s="40">
        <f>C23*C11</f>
        <v>2500</v>
      </c>
      <c r="E11" s="79"/>
      <c r="F11" s="78"/>
      <c r="G11" s="78"/>
      <c r="H11" s="78"/>
      <c r="I11" s="78"/>
      <c r="J11" s="78"/>
      <c r="K11" s="78"/>
      <c r="L11" s="78"/>
    </row>
    <row r="12" spans="2:12" x14ac:dyDescent="0.2">
      <c r="B12" s="24" t="s">
        <v>2</v>
      </c>
      <c r="C12" s="52">
        <f>'LEASE LENGTH INPUT OUTPUT SHEET'!C15</f>
        <v>0.8</v>
      </c>
      <c r="D12" s="40">
        <f>C12*C23</f>
        <v>800</v>
      </c>
      <c r="E12" s="79"/>
      <c r="F12" s="78"/>
      <c r="G12" s="78"/>
      <c r="H12" s="78"/>
      <c r="I12" s="78"/>
      <c r="J12" s="78"/>
      <c r="K12" s="78"/>
      <c r="L12" s="78"/>
    </row>
    <row r="13" spans="2:12" x14ac:dyDescent="0.2">
      <c r="B13" s="24" t="s">
        <v>3</v>
      </c>
      <c r="C13" s="54">
        <f>'LEASE LENGTH INPUT OUTPUT SHEET'!C16</f>
        <v>3</v>
      </c>
      <c r="D13" s="40">
        <f>C13*D12</f>
        <v>2400</v>
      </c>
      <c r="E13" s="79"/>
      <c r="F13" s="78"/>
      <c r="G13" s="78"/>
      <c r="H13" s="78"/>
      <c r="I13" s="78"/>
      <c r="J13" s="78"/>
      <c r="K13" s="78"/>
      <c r="L13" s="78"/>
    </row>
    <row r="14" spans="2:12" ht="19" x14ac:dyDescent="0.2">
      <c r="B14" s="24" t="s">
        <v>8</v>
      </c>
      <c r="C14" s="80">
        <f>'LEASE LENGTH INPUT OUTPUT SHEET'!C17</f>
        <v>4</v>
      </c>
      <c r="D14" s="40">
        <f>ROUNDUP(((E40/100)*C14),0)</f>
        <v>87</v>
      </c>
    </row>
    <row r="15" spans="2:12" x14ac:dyDescent="0.2">
      <c r="B15" s="81" t="s">
        <v>106</v>
      </c>
      <c r="C15" s="83">
        <f>'LEASE LENGTH INPUT OUTPUT SHEET'!C18</f>
        <v>25</v>
      </c>
      <c r="G15" s="29"/>
    </row>
    <row r="16" spans="2:12" x14ac:dyDescent="0.2">
      <c r="B16" s="81" t="s">
        <v>107</v>
      </c>
      <c r="C16" s="83">
        <f>'LEASE LENGTH INPUT OUTPUT SHEET'!C19</f>
        <v>25</v>
      </c>
    </row>
    <row r="17" spans="2:12" x14ac:dyDescent="0.2">
      <c r="B17" s="81" t="s">
        <v>108</v>
      </c>
      <c r="C17" s="83">
        <f>'LEASE LENGTH INPUT OUTPUT SHEET'!C20</f>
        <v>8</v>
      </c>
      <c r="D17" s="40">
        <f>(C23-D12)/C15</f>
        <v>8</v>
      </c>
      <c r="F17" s="57" t="s">
        <v>114</v>
      </c>
    </row>
    <row r="18" spans="2:12" x14ac:dyDescent="0.2">
      <c r="B18" s="81" t="s">
        <v>130</v>
      </c>
      <c r="D18" s="40">
        <f>D14-C17</f>
        <v>79</v>
      </c>
      <c r="E18" s="79"/>
    </row>
    <row r="19" spans="2:12" x14ac:dyDescent="0.2">
      <c r="B19" s="81" t="s">
        <v>113</v>
      </c>
      <c r="D19" s="40">
        <f>D14</f>
        <v>87</v>
      </c>
      <c r="E19" s="79"/>
    </row>
    <row r="20" spans="2:12" x14ac:dyDescent="0.2">
      <c r="B20" s="81"/>
      <c r="D20" s="40"/>
      <c r="E20" s="79"/>
    </row>
    <row r="21" spans="2:12" x14ac:dyDescent="0.2">
      <c r="B21" s="44" t="s">
        <v>95</v>
      </c>
    </row>
    <row r="22" spans="2:12" x14ac:dyDescent="0.2">
      <c r="B22" s="56" t="s">
        <v>111</v>
      </c>
      <c r="C22" s="78"/>
      <c r="F22" s="78"/>
      <c r="G22" s="78"/>
      <c r="H22" s="78"/>
      <c r="I22" s="78"/>
      <c r="J22" s="78"/>
      <c r="K22" s="78"/>
      <c r="L22" s="78"/>
    </row>
    <row r="23" spans="2:12" x14ac:dyDescent="0.2">
      <c r="B23" s="24" t="s">
        <v>103</v>
      </c>
      <c r="C23" s="83">
        <f>'LEASE LENGTH INPUT OUTPUT SHEET'!C24</f>
        <v>1000</v>
      </c>
      <c r="D23" s="73"/>
      <c r="E23" s="79"/>
      <c r="F23" s="78"/>
      <c r="G23" s="78"/>
      <c r="H23" s="78"/>
      <c r="I23" s="78"/>
      <c r="J23" s="78"/>
      <c r="K23" s="78"/>
      <c r="L23" s="78"/>
    </row>
    <row r="24" spans="2:12" x14ac:dyDescent="0.2">
      <c r="B24" s="24" t="s">
        <v>99</v>
      </c>
      <c r="C24" s="83">
        <f>'LEASE LENGTH INPUT OUTPUT SHEET'!C25</f>
        <v>3000</v>
      </c>
      <c r="D24" s="84"/>
      <c r="F24" s="48"/>
      <c r="G24" s="39"/>
      <c r="H24" s="81"/>
      <c r="I24" s="78"/>
      <c r="J24" s="78"/>
      <c r="K24" s="78"/>
      <c r="L24" s="78"/>
    </row>
    <row r="25" spans="2:12" x14ac:dyDescent="0.2">
      <c r="B25" s="24" t="s">
        <v>109</v>
      </c>
      <c r="C25" s="84"/>
      <c r="D25" s="84"/>
      <c r="E25" s="79">
        <f>C24*D11</f>
        <v>7500000</v>
      </c>
      <c r="F25" s="48"/>
      <c r="G25" s="39"/>
      <c r="H25" s="81"/>
      <c r="I25" s="78"/>
      <c r="J25" s="78"/>
      <c r="K25" s="78"/>
      <c r="L25" s="78"/>
    </row>
    <row r="26" spans="2:12" x14ac:dyDescent="0.2">
      <c r="B26" s="24" t="s">
        <v>123</v>
      </c>
      <c r="C26" s="52">
        <f>'LEASE LENGTH INPUT OUTPUT SHEET'!C26</f>
        <v>0.05</v>
      </c>
      <c r="D26" s="40"/>
      <c r="E26" s="79"/>
      <c r="F26" s="78"/>
      <c r="G26" s="78"/>
      <c r="H26" s="78"/>
      <c r="I26" s="78"/>
      <c r="J26" s="78"/>
      <c r="K26" s="78"/>
      <c r="L26" s="78"/>
    </row>
    <row r="27" spans="2:12" x14ac:dyDescent="0.2">
      <c r="B27" s="24" t="s">
        <v>104</v>
      </c>
      <c r="C27" s="52">
        <f>'LEASE LENGTH INPUT OUTPUT SHEET'!C27</f>
        <v>0.1</v>
      </c>
      <c r="E27" s="79">
        <f>C27*E25</f>
        <v>750000</v>
      </c>
      <c r="G27" s="6"/>
      <c r="H27" s="78"/>
      <c r="I27" s="78"/>
      <c r="J27" s="78"/>
      <c r="K27" s="78"/>
      <c r="L27" s="78"/>
    </row>
    <row r="28" spans="2:12" x14ac:dyDescent="0.2">
      <c r="B28" s="24" t="s">
        <v>153</v>
      </c>
      <c r="C28" s="59">
        <f>'LEASE LENGTH INPUT OUTPUT SHEET'!C28</f>
        <v>0.13297872340425532</v>
      </c>
      <c r="E28" s="79"/>
      <c r="G28" s="6"/>
      <c r="H28" s="78"/>
      <c r="I28" s="78"/>
      <c r="J28" s="78"/>
      <c r="K28" s="78"/>
      <c r="L28" s="78"/>
    </row>
    <row r="29" spans="2:12" x14ac:dyDescent="0.2">
      <c r="B29" s="24" t="s">
        <v>110</v>
      </c>
      <c r="C29" s="38"/>
      <c r="E29" s="79">
        <f>E27*((1+C26)^($C$55/12))*-1</f>
        <v>-781122.25702368817</v>
      </c>
      <c r="F29" s="49"/>
      <c r="G29" s="6"/>
      <c r="H29" s="78"/>
      <c r="I29" s="78"/>
      <c r="J29" s="78"/>
      <c r="K29" s="78"/>
      <c r="L29" s="78"/>
    </row>
    <row r="30" spans="2:12" x14ac:dyDescent="0.2">
      <c r="B30" s="56" t="s">
        <v>115</v>
      </c>
    </row>
    <row r="31" spans="2:12" x14ac:dyDescent="0.2">
      <c r="B31" s="24" t="s">
        <v>116</v>
      </c>
      <c r="C31" s="83">
        <f>'LEASE LENGTH INPUT OUTPUT SHEET'!C30</f>
        <v>10000</v>
      </c>
      <c r="D31" s="40">
        <f>IF(D13&lt;D11,D13,D11)</f>
        <v>2400</v>
      </c>
      <c r="E31" s="79">
        <f>C31*D31</f>
        <v>24000000</v>
      </c>
      <c r="F31" s="50" t="s">
        <v>98</v>
      </c>
      <c r="G31" s="78"/>
      <c r="I31" s="78"/>
      <c r="J31" s="78"/>
      <c r="K31" s="78"/>
      <c r="L31" s="78"/>
    </row>
    <row r="32" spans="2:12" x14ac:dyDescent="0.2">
      <c r="B32" s="24" t="s">
        <v>101</v>
      </c>
      <c r="C32" s="83">
        <f>'LEASE LENGTH INPUT OUTPUT SHEET'!C31</f>
        <v>150000</v>
      </c>
      <c r="D32" s="40"/>
      <c r="E32" s="79">
        <f>D17*C32</f>
        <v>1200000</v>
      </c>
      <c r="F32" s="78"/>
      <c r="G32" s="78"/>
      <c r="I32" s="78"/>
      <c r="J32" s="78"/>
      <c r="K32" s="78"/>
      <c r="L32" s="78"/>
    </row>
    <row r="33" spans="2:12" x14ac:dyDescent="0.2">
      <c r="B33" s="81" t="s">
        <v>102</v>
      </c>
      <c r="C33" s="83">
        <f>'LEASE LENGTH INPUT OUTPUT SHEET'!C32</f>
        <v>300000</v>
      </c>
      <c r="D33" s="40"/>
      <c r="E33" s="79">
        <f>D18*C33</f>
        <v>23700000</v>
      </c>
      <c r="F33" s="78"/>
      <c r="G33" s="78"/>
      <c r="H33" s="78"/>
      <c r="I33" s="78"/>
      <c r="J33" s="78"/>
      <c r="K33" s="78"/>
      <c r="L33" s="78"/>
    </row>
    <row r="34" spans="2:12" x14ac:dyDescent="0.2">
      <c r="B34" s="81" t="s">
        <v>37</v>
      </c>
      <c r="C34" s="85"/>
      <c r="D34" s="40"/>
      <c r="E34" s="79">
        <f>SUM(E31:E33)</f>
        <v>48900000</v>
      </c>
      <c r="F34" s="78"/>
      <c r="G34" s="78"/>
      <c r="H34" s="78"/>
      <c r="I34" s="78"/>
      <c r="J34" s="78"/>
      <c r="K34" s="78"/>
      <c r="L34" s="78"/>
    </row>
    <row r="35" spans="2:12" x14ac:dyDescent="0.2">
      <c r="B35" s="24" t="s">
        <v>38</v>
      </c>
      <c r="C35" s="78"/>
      <c r="D35" s="78"/>
      <c r="E35" s="79">
        <f>E34</f>
        <v>48900000</v>
      </c>
      <c r="F35" s="78"/>
      <c r="G35" s="78"/>
      <c r="I35" s="78"/>
      <c r="J35" s="78"/>
      <c r="K35" s="78"/>
      <c r="L35" s="78"/>
    </row>
    <row r="36" spans="2:12" x14ac:dyDescent="0.2">
      <c r="B36" s="24" t="s">
        <v>34</v>
      </c>
      <c r="C36" s="83">
        <f>'LEASE LENGTH INPUT OUTPUT SHEET'!C33</f>
        <v>250000</v>
      </c>
    </row>
    <row r="37" spans="2:12" x14ac:dyDescent="0.2">
      <c r="B37" s="24" t="s">
        <v>117</v>
      </c>
      <c r="C37" s="133">
        <f>'LEASE LENGTH INPUT OUTPUT SHEET'!C34</f>
        <v>0.06</v>
      </c>
      <c r="D37" s="87"/>
      <c r="F37" s="39"/>
    </row>
    <row r="38" spans="2:12" x14ac:dyDescent="0.2">
      <c r="C38" s="88"/>
      <c r="F38" s="39"/>
    </row>
    <row r="39" spans="2:12" x14ac:dyDescent="0.2">
      <c r="B39" s="12" t="s">
        <v>96</v>
      </c>
      <c r="E39" s="89"/>
    </row>
    <row r="40" spans="2:12" x14ac:dyDescent="0.2">
      <c r="B40" s="24" t="s">
        <v>4</v>
      </c>
      <c r="C40" s="52">
        <f>'LEASE LENGTH INPUT OUTPUT SHEET'!C37</f>
        <v>0.9</v>
      </c>
      <c r="E40" s="40">
        <f>C40*D31</f>
        <v>2160</v>
      </c>
    </row>
    <row r="41" spans="2:12" x14ac:dyDescent="0.2">
      <c r="B41" s="24" t="s">
        <v>119</v>
      </c>
      <c r="C41" s="83">
        <f>'LEASE LENGTH INPUT OUTPUT SHEET'!C38</f>
        <v>200</v>
      </c>
      <c r="D41" s="40"/>
      <c r="E41" s="79">
        <f>(C41*$E$40*12)*((1+C42)^(C55/12))</f>
        <v>5527364.7229872309</v>
      </c>
    </row>
    <row r="42" spans="2:12" x14ac:dyDescent="0.2">
      <c r="B42" s="24" t="s">
        <v>126</v>
      </c>
      <c r="C42" s="52">
        <f>'LEASE LENGTH INPUT OUTPUT SHEET'!C39</f>
        <v>0.08</v>
      </c>
      <c r="D42" s="40"/>
      <c r="G42" s="39"/>
    </row>
    <row r="43" spans="2:12" x14ac:dyDescent="0.2">
      <c r="B43" s="24" t="s">
        <v>120</v>
      </c>
      <c r="C43" s="83">
        <f>'LEASE LENGTH INPUT OUTPUT SHEET'!C40</f>
        <v>800</v>
      </c>
      <c r="E43" s="79">
        <f>(C43*C17*12)*((1+C45)^(C55/12))</f>
        <v>81886.884784996015</v>
      </c>
      <c r="I43" s="29"/>
      <c r="J43" s="39"/>
    </row>
    <row r="44" spans="2:12" x14ac:dyDescent="0.2">
      <c r="B44" s="24" t="s">
        <v>121</v>
      </c>
      <c r="C44" s="83">
        <f>'LEASE LENGTH INPUT OUTPUT SHEET'!C41</f>
        <v>1300</v>
      </c>
      <c r="E44" s="79">
        <f>(C44*D18*12)*((1+C45)^(C55/12))</f>
        <v>1314028.6042842329</v>
      </c>
      <c r="F44" s="73"/>
    </row>
    <row r="45" spans="2:12" x14ac:dyDescent="0.2">
      <c r="B45" s="24" t="s">
        <v>122</v>
      </c>
      <c r="C45" s="52">
        <f>'LEASE LENGTH INPUT OUTPUT SHEET'!C42</f>
        <v>0.08</v>
      </c>
      <c r="E45" s="79"/>
      <c r="G45" s="39"/>
      <c r="H45" s="29"/>
      <c r="I45" s="29"/>
      <c r="J45" s="39"/>
    </row>
    <row r="46" spans="2:12" x14ac:dyDescent="0.2">
      <c r="B46" s="24" t="s">
        <v>18</v>
      </c>
      <c r="C46" s="52">
        <f>'LEASE LENGTH INPUT OUTPUT SHEET'!C43</f>
        <v>0.1</v>
      </c>
      <c r="D46" s="39"/>
      <c r="E46" s="79"/>
      <c r="G46" s="39"/>
      <c r="H46" s="29"/>
      <c r="I46" s="29"/>
      <c r="J46" s="39"/>
    </row>
    <row r="47" spans="2:12" x14ac:dyDescent="0.2">
      <c r="C47" s="83"/>
      <c r="E47" s="79"/>
      <c r="G47" s="39"/>
      <c r="H47" s="29"/>
      <c r="I47" s="29"/>
      <c r="J47" s="39"/>
    </row>
    <row r="48" spans="2:12" x14ac:dyDescent="0.2">
      <c r="B48" s="24" t="s">
        <v>118</v>
      </c>
      <c r="C48" s="83">
        <f>'LEASE LENGTH INPUT OUTPUT SHEET'!C46</f>
        <v>40</v>
      </c>
      <c r="D48" s="40"/>
      <c r="E48" s="79">
        <f>(C48*$E$40*12*-1)*((1+C49)^(C55/12))</f>
        <v>-1105472.9445974461</v>
      </c>
      <c r="G48" s="39"/>
      <c r="H48" s="29"/>
      <c r="I48" s="29"/>
      <c r="J48" s="29"/>
    </row>
    <row r="49" spans="2:17" x14ac:dyDescent="0.2">
      <c r="B49" s="24" t="s">
        <v>149</v>
      </c>
      <c r="C49" s="52">
        <f>'LEASE LENGTH INPUT OUTPUT SHEET'!C47</f>
        <v>0.08</v>
      </c>
      <c r="D49" s="40"/>
      <c r="E49" s="79"/>
      <c r="G49" s="39"/>
      <c r="H49" s="29"/>
      <c r="I49" s="29"/>
      <c r="J49" s="29"/>
    </row>
    <row r="50" spans="2:17" x14ac:dyDescent="0.2">
      <c r="B50" s="24" t="s">
        <v>6</v>
      </c>
      <c r="C50" s="52">
        <f>'LEASE LENGTH INPUT OUTPUT SHEET'!C43</f>
        <v>0.1</v>
      </c>
      <c r="D50" s="78"/>
      <c r="E50" s="79">
        <f>E41*C50*-1</f>
        <v>-552736.47229872306</v>
      </c>
    </row>
    <row r="51" spans="2:17" x14ac:dyDescent="0.2">
      <c r="C51" s="38"/>
      <c r="D51" s="78"/>
      <c r="E51" s="79"/>
    </row>
    <row r="52" spans="2:17" x14ac:dyDescent="0.2">
      <c r="B52" s="12" t="s">
        <v>97</v>
      </c>
    </row>
    <row r="53" spans="2:17" x14ac:dyDescent="0.2">
      <c r="B53" s="24" t="s">
        <v>9</v>
      </c>
      <c r="C53" s="52">
        <f>'LEASE LENGTH INPUT OUTPUT SHEET'!C51</f>
        <v>0.7</v>
      </c>
      <c r="D53" s="79">
        <f>$E$34*C53</f>
        <v>34230000</v>
      </c>
    </row>
    <row r="54" spans="2:17" x14ac:dyDescent="0.2">
      <c r="B54" s="24" t="s">
        <v>10</v>
      </c>
      <c r="C54" s="90">
        <f>1-C53</f>
        <v>0.30000000000000004</v>
      </c>
      <c r="D54" s="79">
        <f>$E$34*C54</f>
        <v>14670000.000000002</v>
      </c>
    </row>
    <row r="55" spans="2:17" x14ac:dyDescent="0.2">
      <c r="B55" s="24" t="s">
        <v>124</v>
      </c>
      <c r="C55" s="82">
        <f>'LEASE LENGTH INPUT OUTPUT SHEET'!C52</f>
        <v>10</v>
      </c>
      <c r="E55" s="24" t="s">
        <v>11</v>
      </c>
      <c r="F55" s="24" t="s">
        <v>12</v>
      </c>
      <c r="G55" s="24" t="s">
        <v>16</v>
      </c>
    </row>
    <row r="56" spans="2:17" x14ac:dyDescent="0.2">
      <c r="B56" s="7">
        <v>0.25</v>
      </c>
      <c r="C56" s="78">
        <f>$C$55/3</f>
        <v>3.3333333333333335</v>
      </c>
      <c r="D56" s="73">
        <f>$E$34*B56</f>
        <v>12225000</v>
      </c>
      <c r="E56" s="73">
        <f>D54-D56</f>
        <v>2445000.0000000019</v>
      </c>
      <c r="F56" s="73">
        <f>IF(E56&gt;0,0,E56)</f>
        <v>0</v>
      </c>
      <c r="G56" s="73">
        <f>FV($C$60/12,C56,,-F56)</f>
        <v>0</v>
      </c>
    </row>
    <row r="57" spans="2:17" x14ac:dyDescent="0.2">
      <c r="B57" s="7">
        <v>0.5</v>
      </c>
      <c r="C57" s="78">
        <f t="shared" ref="C57:C58" si="0">$C$55/3</f>
        <v>3.3333333333333335</v>
      </c>
      <c r="D57" s="73">
        <f t="shared" ref="D57:D58" si="1">$E$34*B57</f>
        <v>24450000</v>
      </c>
      <c r="E57" s="73">
        <f>IF(E56&gt;0,E56-D57,-D57)</f>
        <v>-22005000</v>
      </c>
      <c r="F57" s="73">
        <f>IF(E57&gt;0,0,E57+F56)</f>
        <v>-22005000</v>
      </c>
      <c r="G57" s="73">
        <f>FV($C$60/12,C57,,-F57)+FV($C$60/12,C57,,-G56)</f>
        <v>-22684594.994785532</v>
      </c>
    </row>
    <row r="58" spans="2:17" x14ac:dyDescent="0.2">
      <c r="B58" s="7">
        <v>0.25</v>
      </c>
      <c r="C58" s="78">
        <f t="shared" si="0"/>
        <v>3.3333333333333335</v>
      </c>
      <c r="D58" s="73">
        <f t="shared" si="1"/>
        <v>12225000</v>
      </c>
      <c r="E58" s="73">
        <f>IF(E57&gt;0,E57-D58,-D58)</f>
        <v>-12225000</v>
      </c>
      <c r="F58" s="73">
        <f>IF(E58&gt;0,0,E58+F57)</f>
        <v>-34230000</v>
      </c>
      <c r="G58" s="73">
        <f>FV($C$60/12,C58,,-E58)+FV($C$60/12,C58,,-G57)</f>
        <v>-35987731.146953061</v>
      </c>
      <c r="Q58" s="73"/>
    </row>
    <row r="59" spans="2:17" x14ac:dyDescent="0.2">
      <c r="F59" s="73"/>
      <c r="Q59" s="73"/>
    </row>
    <row r="60" spans="2:17" x14ac:dyDescent="0.2">
      <c r="B60" s="24" t="s">
        <v>13</v>
      </c>
      <c r="C60" s="59">
        <f>'LEASE LENGTH INPUT OUTPUT SHEET'!C54</f>
        <v>0.11</v>
      </c>
      <c r="Q60" s="73"/>
    </row>
    <row r="61" spans="2:17" x14ac:dyDescent="0.2">
      <c r="B61" s="24" t="s">
        <v>14</v>
      </c>
      <c r="C61" s="59">
        <f>'LEASE LENGTH INPUT OUTPUT SHEET'!C55</f>
        <v>0.1</v>
      </c>
      <c r="Q61" s="73"/>
    </row>
    <row r="62" spans="2:17" x14ac:dyDescent="0.2">
      <c r="B62" s="24" t="s">
        <v>20</v>
      </c>
      <c r="C62" s="76">
        <f>'LEASE LENGTH INPUT OUTPUT SHEET'!C56</f>
        <v>10</v>
      </c>
      <c r="D62" s="48" t="s">
        <v>150</v>
      </c>
      <c r="F62" s="48" t="s">
        <v>87</v>
      </c>
      <c r="Q62" s="73"/>
    </row>
    <row r="63" spans="2:17" x14ac:dyDescent="0.2">
      <c r="B63" s="24" t="s">
        <v>25</v>
      </c>
      <c r="C63" s="129">
        <f>'LEASE LENGTH INPUT OUTPUT SHEET'!C57</f>
        <v>0.28000000000000003</v>
      </c>
    </row>
    <row r="64" spans="2:17" x14ac:dyDescent="0.2">
      <c r="B64" s="24" t="s">
        <v>27</v>
      </c>
      <c r="C64" s="61">
        <v>0.09</v>
      </c>
      <c r="Q64" s="73"/>
    </row>
    <row r="65" spans="2:103" x14ac:dyDescent="0.2">
      <c r="B65" s="24" t="s">
        <v>28</v>
      </c>
      <c r="C65" s="61">
        <f>C64+1%</f>
        <v>9.9999999999999992E-2</v>
      </c>
      <c r="F65" s="48" t="s">
        <v>35</v>
      </c>
      <c r="Q65" s="15"/>
    </row>
    <row r="66" spans="2:103" x14ac:dyDescent="0.2">
      <c r="B66" s="24" t="s">
        <v>127</v>
      </c>
      <c r="C66" s="59">
        <v>0.14000000000000001</v>
      </c>
      <c r="Q66" s="15"/>
    </row>
    <row r="67" spans="2:103" x14ac:dyDescent="0.2">
      <c r="B67" s="24" t="s">
        <v>128</v>
      </c>
      <c r="C67" s="59">
        <v>0.14000000000000001</v>
      </c>
      <c r="Q67" s="15"/>
    </row>
    <row r="68" spans="2:103" x14ac:dyDescent="0.2">
      <c r="B68" s="24" t="s">
        <v>30</v>
      </c>
      <c r="C68" s="93">
        <v>99</v>
      </c>
      <c r="L68" s="92"/>
    </row>
    <row r="69" spans="2:103" ht="17" thickBot="1" x14ac:dyDescent="0.25">
      <c r="C69" s="93"/>
      <c r="E69" s="73"/>
      <c r="L69" s="92"/>
    </row>
    <row r="70" spans="2:103" ht="17" thickBot="1" x14ac:dyDescent="0.25">
      <c r="B70" s="134" t="s">
        <v>125</v>
      </c>
    </row>
    <row r="71" spans="2:103" x14ac:dyDescent="0.2">
      <c r="B71" s="12" t="s">
        <v>31</v>
      </c>
      <c r="C71" s="14">
        <v>0</v>
      </c>
      <c r="D71" s="14">
        <v>1</v>
      </c>
      <c r="E71" s="14">
        <v>2</v>
      </c>
      <c r="F71" s="14">
        <v>3</v>
      </c>
      <c r="G71" s="14">
        <v>4</v>
      </c>
      <c r="H71" s="14">
        <v>5</v>
      </c>
      <c r="I71" s="14">
        <v>6</v>
      </c>
      <c r="J71" s="14">
        <v>7</v>
      </c>
      <c r="K71" s="14">
        <v>8</v>
      </c>
      <c r="L71" s="14">
        <v>9</v>
      </c>
      <c r="M71" s="14">
        <v>10</v>
      </c>
      <c r="N71" s="14">
        <v>11</v>
      </c>
      <c r="O71" s="14">
        <v>12</v>
      </c>
      <c r="P71" s="14">
        <v>13</v>
      </c>
      <c r="Q71" s="14">
        <v>14</v>
      </c>
      <c r="R71" s="14">
        <v>15</v>
      </c>
      <c r="S71" s="14">
        <v>16</v>
      </c>
      <c r="T71" s="14">
        <v>17</v>
      </c>
      <c r="U71" s="14">
        <v>18</v>
      </c>
      <c r="V71" s="14">
        <v>19</v>
      </c>
      <c r="W71" s="14">
        <v>20</v>
      </c>
      <c r="X71" s="14">
        <v>21</v>
      </c>
      <c r="Y71" s="14">
        <v>22</v>
      </c>
      <c r="Z71" s="14">
        <v>23</v>
      </c>
      <c r="AA71" s="14">
        <v>24</v>
      </c>
      <c r="AB71" s="14">
        <v>25</v>
      </c>
      <c r="AC71" s="14">
        <v>26</v>
      </c>
      <c r="AD71" s="14">
        <v>27</v>
      </c>
      <c r="AE71" s="14">
        <v>28</v>
      </c>
      <c r="AF71" s="14">
        <v>29</v>
      </c>
      <c r="AG71" s="14">
        <v>30</v>
      </c>
      <c r="AH71" s="14">
        <v>31</v>
      </c>
      <c r="AI71" s="14">
        <v>32</v>
      </c>
      <c r="AJ71" s="14">
        <v>33</v>
      </c>
      <c r="AK71" s="14">
        <v>34</v>
      </c>
      <c r="AL71" s="14">
        <v>35</v>
      </c>
      <c r="AM71" s="14">
        <v>36</v>
      </c>
      <c r="AN71" s="14">
        <v>37</v>
      </c>
      <c r="AO71" s="14">
        <v>38</v>
      </c>
      <c r="AP71" s="14">
        <v>39</v>
      </c>
      <c r="AQ71" s="14">
        <v>40</v>
      </c>
      <c r="AR71" s="14">
        <v>41</v>
      </c>
      <c r="AS71" s="14">
        <v>42</v>
      </c>
      <c r="AT71" s="14">
        <v>43</v>
      </c>
      <c r="AU71" s="14">
        <v>44</v>
      </c>
      <c r="AV71" s="14">
        <v>45</v>
      </c>
      <c r="AW71" s="14">
        <v>46</v>
      </c>
      <c r="AX71" s="14">
        <v>47</v>
      </c>
      <c r="AY71" s="14">
        <v>48</v>
      </c>
      <c r="AZ71" s="14">
        <v>49</v>
      </c>
      <c r="BA71" s="14">
        <v>50</v>
      </c>
      <c r="BB71" s="14">
        <v>51</v>
      </c>
      <c r="BC71" s="14">
        <v>52</v>
      </c>
      <c r="BD71" s="14">
        <v>53</v>
      </c>
      <c r="BE71" s="14">
        <v>54</v>
      </c>
      <c r="BF71" s="14">
        <v>55</v>
      </c>
      <c r="BG71" s="14">
        <v>56</v>
      </c>
      <c r="BH71" s="14">
        <v>57</v>
      </c>
      <c r="BI71" s="14">
        <v>58</v>
      </c>
      <c r="BJ71" s="14">
        <v>59</v>
      </c>
      <c r="BK71" s="14">
        <v>60</v>
      </c>
      <c r="BL71" s="14">
        <v>61</v>
      </c>
      <c r="BM71" s="14">
        <v>62</v>
      </c>
      <c r="BN71" s="14">
        <v>63</v>
      </c>
      <c r="BO71" s="14">
        <v>64</v>
      </c>
      <c r="BP71" s="14">
        <v>65</v>
      </c>
      <c r="BQ71" s="14">
        <v>66</v>
      </c>
      <c r="BR71" s="14">
        <v>67</v>
      </c>
      <c r="BS71" s="14">
        <v>68</v>
      </c>
      <c r="BT71" s="14">
        <v>69</v>
      </c>
      <c r="BU71" s="14">
        <v>70</v>
      </c>
      <c r="BV71" s="14">
        <v>71</v>
      </c>
      <c r="BW71" s="14">
        <v>72</v>
      </c>
      <c r="BX71" s="14">
        <v>73</v>
      </c>
      <c r="BY71" s="14">
        <v>74</v>
      </c>
      <c r="BZ71" s="14">
        <v>75</v>
      </c>
      <c r="CA71" s="14">
        <v>76</v>
      </c>
      <c r="CB71" s="14">
        <v>77</v>
      </c>
      <c r="CC71" s="14">
        <v>78</v>
      </c>
      <c r="CD71" s="14">
        <v>79</v>
      </c>
      <c r="CE71" s="14">
        <v>80</v>
      </c>
      <c r="CF71" s="14">
        <v>81</v>
      </c>
      <c r="CG71" s="14">
        <v>82</v>
      </c>
      <c r="CH71" s="14">
        <v>83</v>
      </c>
      <c r="CI71" s="14">
        <v>84</v>
      </c>
      <c r="CJ71" s="14">
        <v>85</v>
      </c>
      <c r="CK71" s="14">
        <v>86</v>
      </c>
      <c r="CL71" s="14">
        <v>87</v>
      </c>
      <c r="CM71" s="14">
        <v>88</v>
      </c>
      <c r="CN71" s="14">
        <v>89</v>
      </c>
      <c r="CO71" s="14">
        <v>90</v>
      </c>
      <c r="CP71" s="14">
        <v>91</v>
      </c>
      <c r="CQ71" s="14">
        <v>92</v>
      </c>
      <c r="CR71" s="14">
        <v>93</v>
      </c>
      <c r="CS71" s="14">
        <v>94</v>
      </c>
      <c r="CT71" s="14">
        <v>95</v>
      </c>
      <c r="CU71" s="14">
        <v>96</v>
      </c>
      <c r="CV71" s="14">
        <v>97</v>
      </c>
      <c r="CW71" s="14">
        <v>98</v>
      </c>
      <c r="CX71" s="14">
        <v>99</v>
      </c>
      <c r="CY71" s="14">
        <v>100</v>
      </c>
    </row>
    <row r="72" spans="2:103" x14ac:dyDescent="0.2">
      <c r="B72" s="24" t="s">
        <v>15</v>
      </c>
      <c r="D72" s="73">
        <f>E41</f>
        <v>5527364.7229872309</v>
      </c>
      <c r="E72" s="73">
        <f t="shared" ref="E72:BP75" si="2">IF(D$71&gt;$C$68,0,FV($C$42,1,,-D72))</f>
        <v>5969553.9008262102</v>
      </c>
      <c r="F72" s="73">
        <f t="shared" si="2"/>
        <v>6447118.212892307</v>
      </c>
      <c r="G72" s="73">
        <f t="shared" si="2"/>
        <v>6962887.669923692</v>
      </c>
      <c r="H72" s="73">
        <f t="shared" si="2"/>
        <v>7519918.6835175883</v>
      </c>
      <c r="I72" s="73">
        <f t="shared" si="2"/>
        <v>8121512.178198996</v>
      </c>
      <c r="J72" s="73">
        <f t="shared" si="2"/>
        <v>8771233.1524549164</v>
      </c>
      <c r="K72" s="73">
        <f t="shared" si="2"/>
        <v>9472931.8046513107</v>
      </c>
      <c r="L72" s="73">
        <f t="shared" si="2"/>
        <v>10230766.349023417</v>
      </c>
      <c r="M72" s="73">
        <f t="shared" si="2"/>
        <v>11049227.65694529</v>
      </c>
      <c r="N72" s="73">
        <f t="shared" si="2"/>
        <v>11933165.869500915</v>
      </c>
      <c r="O72" s="73">
        <f t="shared" si="2"/>
        <v>12887819.139060989</v>
      </c>
      <c r="P72" s="73">
        <f t="shared" si="2"/>
        <v>13918844.67018587</v>
      </c>
      <c r="Q72" s="73">
        <f t="shared" si="2"/>
        <v>15032352.243800741</v>
      </c>
      <c r="R72" s="73">
        <f t="shared" si="2"/>
        <v>16234940.423304802</v>
      </c>
      <c r="S72" s="73">
        <f t="shared" si="2"/>
        <v>17533735.657169186</v>
      </c>
      <c r="T72" s="73">
        <f t="shared" si="2"/>
        <v>18936434.509742722</v>
      </c>
      <c r="U72" s="73">
        <f t="shared" si="2"/>
        <v>20451349.27052214</v>
      </c>
      <c r="V72" s="73">
        <f t="shared" si="2"/>
        <v>22087457.212163914</v>
      </c>
      <c r="W72" s="73">
        <f t="shared" si="2"/>
        <v>23854453.789137028</v>
      </c>
      <c r="X72" s="73">
        <f t="shared" si="2"/>
        <v>25762810.092267994</v>
      </c>
      <c r="Y72" s="73">
        <f t="shared" si="2"/>
        <v>27823834.899649434</v>
      </c>
      <c r="Z72" s="73">
        <f t="shared" si="2"/>
        <v>30049741.691621389</v>
      </c>
      <c r="AA72" s="73">
        <f t="shared" si="2"/>
        <v>32453721.026951101</v>
      </c>
      <c r="AB72" s="73">
        <f t="shared" si="2"/>
        <v>35050018.70910719</v>
      </c>
      <c r="AC72" s="73">
        <f t="shared" si="2"/>
        <v>37854020.205835767</v>
      </c>
      <c r="AD72" s="73">
        <f t="shared" si="2"/>
        <v>40882341.822302632</v>
      </c>
      <c r="AE72" s="73">
        <f t="shared" si="2"/>
        <v>44152929.168086849</v>
      </c>
      <c r="AF72" s="73">
        <f t="shared" si="2"/>
        <v>47685163.501533799</v>
      </c>
      <c r="AG72" s="73">
        <f t="shared" si="2"/>
        <v>51499976.581656508</v>
      </c>
      <c r="AH72" s="73">
        <f t="shared" si="2"/>
        <v>55619974.708189033</v>
      </c>
      <c r="AI72" s="73">
        <f t="shared" si="2"/>
        <v>60069572.684844159</v>
      </c>
      <c r="AJ72" s="73">
        <f t="shared" si="2"/>
        <v>64875138.499631695</v>
      </c>
      <c r="AK72" s="73">
        <f t="shared" si="2"/>
        <v>70065149.579602242</v>
      </c>
      <c r="AL72" s="73">
        <f t="shared" si="2"/>
        <v>75670361.545970425</v>
      </c>
      <c r="AM72" s="73">
        <f t="shared" si="2"/>
        <v>81723990.469648063</v>
      </c>
      <c r="AN72" s="73">
        <f t="shared" si="2"/>
        <v>88261909.707219914</v>
      </c>
      <c r="AO72" s="73">
        <f t="shared" si="2"/>
        <v>95322862.48379752</v>
      </c>
      <c r="AP72" s="73">
        <f t="shared" si="2"/>
        <v>102948691.48250133</v>
      </c>
      <c r="AQ72" s="73">
        <f t="shared" si="2"/>
        <v>111184586.80110145</v>
      </c>
      <c r="AR72" s="73">
        <f t="shared" si="2"/>
        <v>120079353.74518956</v>
      </c>
      <c r="AS72" s="73">
        <f t="shared" si="2"/>
        <v>129685702.04480474</v>
      </c>
      <c r="AT72" s="73">
        <f t="shared" si="2"/>
        <v>140060558.20838913</v>
      </c>
      <c r="AU72" s="73">
        <f t="shared" si="2"/>
        <v>151265402.86506027</v>
      </c>
      <c r="AV72" s="73">
        <f t="shared" si="2"/>
        <v>163366635.0942651</v>
      </c>
      <c r="AW72" s="73">
        <f t="shared" si="2"/>
        <v>176435965.90180632</v>
      </c>
      <c r="AX72" s="73">
        <f t="shared" si="2"/>
        <v>190550843.17395085</v>
      </c>
      <c r="AY72" s="73">
        <f t="shared" si="2"/>
        <v>205794910.62786692</v>
      </c>
      <c r="AZ72" s="73">
        <f t="shared" si="2"/>
        <v>222258503.47809631</v>
      </c>
      <c r="BA72" s="73">
        <f t="shared" si="2"/>
        <v>240039183.75634402</v>
      </c>
      <c r="BB72" s="73">
        <f t="shared" si="2"/>
        <v>259242318.45685157</v>
      </c>
      <c r="BC72" s="73">
        <f t="shared" si="2"/>
        <v>279981703.93339974</v>
      </c>
      <c r="BD72" s="73">
        <f t="shared" si="2"/>
        <v>302380240.24807173</v>
      </c>
      <c r="BE72" s="73">
        <f t="shared" si="2"/>
        <v>326570659.4679175</v>
      </c>
      <c r="BF72" s="73">
        <f t="shared" si="2"/>
        <v>352696312.22535092</v>
      </c>
      <c r="BG72" s="73">
        <f t="shared" si="2"/>
        <v>380912017.20337903</v>
      </c>
      <c r="BH72" s="73">
        <f t="shared" si="2"/>
        <v>411384978.57964939</v>
      </c>
      <c r="BI72" s="73">
        <f t="shared" si="2"/>
        <v>444295776.86602139</v>
      </c>
      <c r="BJ72" s="73">
        <f t="shared" si="2"/>
        <v>479839439.01530313</v>
      </c>
      <c r="BK72" s="73">
        <f t="shared" si="2"/>
        <v>518226594.13652742</v>
      </c>
      <c r="BL72" s="73">
        <f t="shared" si="2"/>
        <v>559684721.66744959</v>
      </c>
      <c r="BM72" s="73">
        <f t="shared" si="2"/>
        <v>604459499.40084565</v>
      </c>
      <c r="BN72" s="73">
        <f t="shared" si="2"/>
        <v>652816259.35291338</v>
      </c>
      <c r="BO72" s="73">
        <f t="shared" si="2"/>
        <v>705041560.10114646</v>
      </c>
      <c r="BP72" s="73">
        <f t="shared" si="2"/>
        <v>761444884.90923822</v>
      </c>
      <c r="BQ72" s="73">
        <f t="shared" ref="BQ72:CY76" si="3">IF(BP$71&gt;$C$68,0,FV($C$42,1,,-BP72))</f>
        <v>822360475.70197737</v>
      </c>
      <c r="BR72" s="73">
        <f t="shared" si="3"/>
        <v>888149313.75813568</v>
      </c>
      <c r="BS72" s="73">
        <f t="shared" si="3"/>
        <v>959201258.85878658</v>
      </c>
      <c r="BT72" s="73">
        <f t="shared" si="3"/>
        <v>1035937359.5674896</v>
      </c>
      <c r="BU72" s="73">
        <f t="shared" si="3"/>
        <v>1118812348.3328888</v>
      </c>
      <c r="BV72" s="73">
        <f t="shared" si="3"/>
        <v>1208317336.1995201</v>
      </c>
      <c r="BW72" s="73">
        <f t="shared" si="3"/>
        <v>1304982723.0954819</v>
      </c>
      <c r="BX72" s="73">
        <f t="shared" si="3"/>
        <v>1409381340.9431205</v>
      </c>
      <c r="BY72" s="73">
        <f t="shared" si="3"/>
        <v>1522131848.2185702</v>
      </c>
      <c r="BZ72" s="73">
        <f t="shared" si="3"/>
        <v>1643902396.076056</v>
      </c>
      <c r="CA72" s="73">
        <f t="shared" si="3"/>
        <v>1775414587.7621405</v>
      </c>
      <c r="CB72" s="73">
        <f t="shared" si="3"/>
        <v>1917447754.7831118</v>
      </c>
      <c r="CC72" s="73">
        <f t="shared" si="3"/>
        <v>2070843575.165761</v>
      </c>
      <c r="CD72" s="73">
        <f t="shared" si="3"/>
        <v>2236511061.1790218</v>
      </c>
      <c r="CE72" s="73">
        <f t="shared" si="3"/>
        <v>2415431946.0733438</v>
      </c>
      <c r="CF72" s="73">
        <f t="shared" si="3"/>
        <v>2608666501.7592115</v>
      </c>
      <c r="CG72" s="73">
        <f t="shared" si="3"/>
        <v>2817359821.8999486</v>
      </c>
      <c r="CH72" s="73">
        <f t="shared" si="3"/>
        <v>3042748607.6519446</v>
      </c>
      <c r="CI72" s="73">
        <f t="shared" si="3"/>
        <v>3286168496.2641006</v>
      </c>
      <c r="CJ72" s="73">
        <f t="shared" si="3"/>
        <v>3549061975.965229</v>
      </c>
      <c r="CK72" s="73">
        <f t="shared" si="3"/>
        <v>3832986934.0424476</v>
      </c>
      <c r="CL72" s="73">
        <f t="shared" si="3"/>
        <v>4139625888.7658439</v>
      </c>
      <c r="CM72" s="73">
        <f t="shared" si="3"/>
        <v>4470795959.8671112</v>
      </c>
      <c r="CN72" s="73">
        <f t="shared" si="3"/>
        <v>4828459636.6564808</v>
      </c>
      <c r="CO72" s="73">
        <f t="shared" si="3"/>
        <v>5214736407.5889997</v>
      </c>
      <c r="CP72" s="73">
        <f t="shared" si="3"/>
        <v>5631915320.1961203</v>
      </c>
      <c r="CQ72" s="73">
        <f t="shared" si="3"/>
        <v>6082468545.8118105</v>
      </c>
      <c r="CR72" s="73">
        <f t="shared" si="3"/>
        <v>6569066029.4767561</v>
      </c>
      <c r="CS72" s="73">
        <f t="shared" si="3"/>
        <v>7094591311.834897</v>
      </c>
      <c r="CT72" s="73">
        <f t="shared" si="3"/>
        <v>7662158616.7816896</v>
      </c>
      <c r="CU72" s="73">
        <f t="shared" si="3"/>
        <v>8275131306.1242256</v>
      </c>
      <c r="CV72" s="73">
        <f t="shared" si="3"/>
        <v>8937141810.6141644</v>
      </c>
      <c r="CW72" s="73">
        <f t="shared" si="3"/>
        <v>9652113155.4632988</v>
      </c>
      <c r="CX72" s="73">
        <f t="shared" si="3"/>
        <v>10424282207.900364</v>
      </c>
      <c r="CY72" s="73">
        <f t="shared" si="3"/>
        <v>11258224784.532394</v>
      </c>
    </row>
    <row r="73" spans="2:103" x14ac:dyDescent="0.2">
      <c r="B73" s="24" t="s">
        <v>5</v>
      </c>
      <c r="D73" s="73">
        <f>E48</f>
        <v>-1105472.9445974461</v>
      </c>
      <c r="E73" s="73">
        <f t="shared" si="2"/>
        <v>-1193910.7801652418</v>
      </c>
      <c r="F73" s="73">
        <f t="shared" si="2"/>
        <v>-1289423.6425784612</v>
      </c>
      <c r="G73" s="73">
        <f t="shared" si="2"/>
        <v>-1392577.5339847382</v>
      </c>
      <c r="H73" s="73">
        <f t="shared" si="2"/>
        <v>-1503983.7367035174</v>
      </c>
      <c r="I73" s="73">
        <f t="shared" si="2"/>
        <v>-1624302.4356397989</v>
      </c>
      <c r="J73" s="73">
        <f t="shared" si="2"/>
        <v>-1754246.6304909829</v>
      </c>
      <c r="K73" s="73">
        <f t="shared" si="2"/>
        <v>-1894586.3609302617</v>
      </c>
      <c r="L73" s="73">
        <f t="shared" si="2"/>
        <v>-2046153.2698046828</v>
      </c>
      <c r="M73" s="73">
        <f t="shared" si="2"/>
        <v>-2209845.5313890576</v>
      </c>
      <c r="N73" s="73">
        <f t="shared" si="2"/>
        <v>-2386633.1739001824</v>
      </c>
      <c r="O73" s="73">
        <f t="shared" si="2"/>
        <v>-2577563.8278121972</v>
      </c>
      <c r="P73" s="73">
        <f t="shared" si="2"/>
        <v>-2783768.9340371732</v>
      </c>
      <c r="Q73" s="73">
        <f t="shared" si="2"/>
        <v>-3006470.4487601472</v>
      </c>
      <c r="R73" s="73">
        <f t="shared" si="2"/>
        <v>-3246988.084660959</v>
      </c>
      <c r="S73" s="73">
        <f t="shared" si="2"/>
        <v>-3506747.1314338357</v>
      </c>
      <c r="T73" s="73">
        <f t="shared" si="2"/>
        <v>-3787286.9019485428</v>
      </c>
      <c r="U73" s="73">
        <f t="shared" si="2"/>
        <v>-4090269.8541044267</v>
      </c>
      <c r="V73" s="73">
        <f t="shared" si="2"/>
        <v>-4417491.4424327808</v>
      </c>
      <c r="W73" s="73">
        <f t="shared" si="2"/>
        <v>-4770890.757827404</v>
      </c>
      <c r="X73" s="73">
        <f t="shared" si="2"/>
        <v>-5152562.0184535962</v>
      </c>
      <c r="Y73" s="73">
        <f t="shared" si="2"/>
        <v>-5564766.979929884</v>
      </c>
      <c r="Z73" s="73">
        <f t="shared" si="2"/>
        <v>-6009948.3383242749</v>
      </c>
      <c r="AA73" s="73">
        <f t="shared" si="2"/>
        <v>-6490744.2053902177</v>
      </c>
      <c r="AB73" s="73">
        <f t="shared" si="2"/>
        <v>-7010003.7418214353</v>
      </c>
      <c r="AC73" s="73">
        <f t="shared" si="2"/>
        <v>-7570804.0411671503</v>
      </c>
      <c r="AD73" s="73">
        <f t="shared" si="2"/>
        <v>-8176468.3644605232</v>
      </c>
      <c r="AE73" s="73">
        <f t="shared" si="2"/>
        <v>-8830585.833617365</v>
      </c>
      <c r="AF73" s="73">
        <f t="shared" si="2"/>
        <v>-9537032.7003067546</v>
      </c>
      <c r="AG73" s="73">
        <f t="shared" si="2"/>
        <v>-10299995.316331295</v>
      </c>
      <c r="AH73" s="73">
        <f t="shared" si="2"/>
        <v>-11123994.941637799</v>
      </c>
      <c r="AI73" s="73">
        <f t="shared" si="2"/>
        <v>-12013914.536968824</v>
      </c>
      <c r="AJ73" s="73">
        <f t="shared" si="2"/>
        <v>-12975027.69992633</v>
      </c>
      <c r="AK73" s="73">
        <f t="shared" si="2"/>
        <v>-14013029.915920436</v>
      </c>
      <c r="AL73" s="73">
        <f t="shared" si="2"/>
        <v>-15134072.309194073</v>
      </c>
      <c r="AM73" s="73">
        <f t="shared" si="2"/>
        <v>-16344798.0939296</v>
      </c>
      <c r="AN73" s="73">
        <f t="shared" si="2"/>
        <v>-17652381.941443969</v>
      </c>
      <c r="AO73" s="73">
        <f t="shared" si="2"/>
        <v>-19064572.496759485</v>
      </c>
      <c r="AP73" s="73">
        <f t="shared" si="2"/>
        <v>-20589738.296500247</v>
      </c>
      <c r="AQ73" s="73">
        <f t="shared" si="2"/>
        <v>-22236917.360220268</v>
      </c>
      <c r="AR73" s="73">
        <f t="shared" si="2"/>
        <v>-24015870.749037892</v>
      </c>
      <c r="AS73" s="73">
        <f t="shared" si="2"/>
        <v>-25937140.408960924</v>
      </c>
      <c r="AT73" s="73">
        <f t="shared" si="2"/>
        <v>-28012111.641677801</v>
      </c>
      <c r="AU73" s="73">
        <f t="shared" si="2"/>
        <v>-30253080.573012028</v>
      </c>
      <c r="AV73" s="73">
        <f t="shared" si="2"/>
        <v>-32673327.018852994</v>
      </c>
      <c r="AW73" s="73">
        <f t="shared" si="2"/>
        <v>-35287193.180361234</v>
      </c>
      <c r="AX73" s="73">
        <f t="shared" si="2"/>
        <v>-38110168.634790137</v>
      </c>
      <c r="AY73" s="73">
        <f t="shared" si="2"/>
        <v>-41158982.125573352</v>
      </c>
      <c r="AZ73" s="73">
        <f t="shared" si="2"/>
        <v>-44451700.695619226</v>
      </c>
      <c r="BA73" s="73">
        <f t="shared" si="2"/>
        <v>-48007836.751268767</v>
      </c>
      <c r="BB73" s="73">
        <f t="shared" si="2"/>
        <v>-51848463.691370271</v>
      </c>
      <c r="BC73" s="73">
        <f t="shared" si="2"/>
        <v>-55996340.786679894</v>
      </c>
      <c r="BD73" s="73">
        <f t="shared" si="2"/>
        <v>-60476048.049614288</v>
      </c>
      <c r="BE73" s="73">
        <f t="shared" si="2"/>
        <v>-65314131.893583432</v>
      </c>
      <c r="BF73" s="73">
        <f t="shared" si="2"/>
        <v>-70539262.445070118</v>
      </c>
      <c r="BG73" s="73">
        <f t="shared" si="2"/>
        <v>-76182403.440675735</v>
      </c>
      <c r="BH73" s="73">
        <f t="shared" si="2"/>
        <v>-82276995.715929806</v>
      </c>
      <c r="BI73" s="73">
        <f t="shared" si="2"/>
        <v>-88859155.373204201</v>
      </c>
      <c r="BJ73" s="73">
        <f t="shared" si="2"/>
        <v>-95967887.803060547</v>
      </c>
      <c r="BK73" s="73">
        <f t="shared" si="2"/>
        <v>-103645318.82730539</v>
      </c>
      <c r="BL73" s="73">
        <f t="shared" si="2"/>
        <v>-111936944.33348984</v>
      </c>
      <c r="BM73" s="73">
        <f t="shared" si="2"/>
        <v>-120891899.88016903</v>
      </c>
      <c r="BN73" s="73">
        <f t="shared" si="2"/>
        <v>-130563251.87058257</v>
      </c>
      <c r="BO73" s="73">
        <f t="shared" si="2"/>
        <v>-141008312.02022919</v>
      </c>
      <c r="BP73" s="73">
        <f t="shared" si="2"/>
        <v>-152288976.98184752</v>
      </c>
      <c r="BQ73" s="73">
        <f t="shared" si="3"/>
        <v>-164472095.14039534</v>
      </c>
      <c r="BR73" s="73">
        <f t="shared" si="3"/>
        <v>-177629862.75162697</v>
      </c>
      <c r="BS73" s="73">
        <f t="shared" si="3"/>
        <v>-191840251.77175713</v>
      </c>
      <c r="BT73" s="73">
        <f t="shared" si="3"/>
        <v>-207187471.91349772</v>
      </c>
      <c r="BU73" s="73">
        <f t="shared" si="3"/>
        <v>-223762469.66657755</v>
      </c>
      <c r="BV73" s="73">
        <f t="shared" si="3"/>
        <v>-241663467.23990378</v>
      </c>
      <c r="BW73" s="73">
        <f t="shared" si="3"/>
        <v>-260996544.6190961</v>
      </c>
      <c r="BX73" s="73">
        <f t="shared" si="3"/>
        <v>-281876268.18862379</v>
      </c>
      <c r="BY73" s="73">
        <f t="shared" si="3"/>
        <v>-304426369.64371371</v>
      </c>
      <c r="BZ73" s="73">
        <f t="shared" si="3"/>
        <v>-328780479.21521086</v>
      </c>
      <c r="CA73" s="73">
        <f t="shared" si="3"/>
        <v>-355082917.55242777</v>
      </c>
      <c r="CB73" s="73">
        <f t="shared" si="3"/>
        <v>-383489550.956622</v>
      </c>
      <c r="CC73" s="73">
        <f t="shared" si="3"/>
        <v>-414168715.03315181</v>
      </c>
      <c r="CD73" s="73">
        <f t="shared" si="3"/>
        <v>-447302212.23580396</v>
      </c>
      <c r="CE73" s="73">
        <f t="shared" si="3"/>
        <v>-483086389.21466833</v>
      </c>
      <c r="CF73" s="73">
        <f t="shared" si="3"/>
        <v>-521733300.35184181</v>
      </c>
      <c r="CG73" s="73">
        <f t="shared" si="3"/>
        <v>-563471964.37998915</v>
      </c>
      <c r="CH73" s="73">
        <f t="shared" si="3"/>
        <v>-608549721.53038836</v>
      </c>
      <c r="CI73" s="73">
        <f t="shared" si="3"/>
        <v>-657233699.25281942</v>
      </c>
      <c r="CJ73" s="73">
        <f t="shared" si="3"/>
        <v>-709812395.19304502</v>
      </c>
      <c r="CK73" s="73">
        <f t="shared" si="3"/>
        <v>-766597386.80848873</v>
      </c>
      <c r="CL73" s="73">
        <f t="shared" si="3"/>
        <v>-827925177.75316787</v>
      </c>
      <c r="CM73" s="73">
        <f t="shared" si="3"/>
        <v>-894159191.97342134</v>
      </c>
      <c r="CN73" s="73">
        <f t="shared" si="3"/>
        <v>-965691927.33129513</v>
      </c>
      <c r="CO73" s="73">
        <f t="shared" si="3"/>
        <v>-1042947281.5177988</v>
      </c>
      <c r="CP73" s="73">
        <f t="shared" si="3"/>
        <v>-1126383064.0392227</v>
      </c>
      <c r="CQ73" s="73">
        <f t="shared" si="3"/>
        <v>-1216493709.1623607</v>
      </c>
      <c r="CR73" s="73">
        <f t="shared" si="3"/>
        <v>-1313813205.8953495</v>
      </c>
      <c r="CS73" s="73">
        <f t="shared" si="3"/>
        <v>-1418918262.3669775</v>
      </c>
      <c r="CT73" s="73">
        <f t="shared" si="3"/>
        <v>-1532431723.3563356</v>
      </c>
      <c r="CU73" s="73">
        <f t="shared" si="3"/>
        <v>-1655026261.2248425</v>
      </c>
      <c r="CV73" s="73">
        <f t="shared" si="3"/>
        <v>-1787428362.1228302</v>
      </c>
      <c r="CW73" s="73">
        <f t="shared" si="3"/>
        <v>-1930422631.0926566</v>
      </c>
      <c r="CX73" s="73">
        <f t="shared" si="3"/>
        <v>-2084856441.5800693</v>
      </c>
      <c r="CY73" s="73">
        <f t="shared" si="3"/>
        <v>-2251644956.9064751</v>
      </c>
    </row>
    <row r="74" spans="2:103" x14ac:dyDescent="0.2">
      <c r="B74" s="24" t="s">
        <v>6</v>
      </c>
      <c r="D74" s="73">
        <f>E50</f>
        <v>-552736.47229872306</v>
      </c>
      <c r="E74" s="73">
        <f t="shared" si="2"/>
        <v>-596955.3900826209</v>
      </c>
      <c r="F74" s="73">
        <f t="shared" si="2"/>
        <v>-644711.8212892306</v>
      </c>
      <c r="G74" s="73">
        <f t="shared" si="2"/>
        <v>-696288.76699236908</v>
      </c>
      <c r="H74" s="73">
        <f t="shared" si="2"/>
        <v>-751991.86835175869</v>
      </c>
      <c r="I74" s="73">
        <f t="shared" si="2"/>
        <v>-812151.21781989944</v>
      </c>
      <c r="J74" s="73">
        <f t="shared" si="2"/>
        <v>-877123.31524549145</v>
      </c>
      <c r="K74" s="73">
        <f t="shared" si="2"/>
        <v>-947293.18046513083</v>
      </c>
      <c r="L74" s="73">
        <f t="shared" si="2"/>
        <v>-1023076.6349023414</v>
      </c>
      <c r="M74" s="73">
        <f t="shared" si="2"/>
        <v>-1104922.7656945288</v>
      </c>
      <c r="N74" s="73">
        <f t="shared" si="2"/>
        <v>-1193316.5869500912</v>
      </c>
      <c r="O74" s="73">
        <f t="shared" si="2"/>
        <v>-1288781.9139060986</v>
      </c>
      <c r="P74" s="73">
        <f t="shared" si="2"/>
        <v>-1391884.4670185866</v>
      </c>
      <c r="Q74" s="73">
        <f t="shared" si="2"/>
        <v>-1503235.2243800736</v>
      </c>
      <c r="R74" s="73">
        <f t="shared" si="2"/>
        <v>-1623494.0423304795</v>
      </c>
      <c r="S74" s="73">
        <f t="shared" si="2"/>
        <v>-1753373.5657169179</v>
      </c>
      <c r="T74" s="73">
        <f t="shared" si="2"/>
        <v>-1893643.4509742714</v>
      </c>
      <c r="U74" s="73">
        <f t="shared" si="2"/>
        <v>-2045134.9270522133</v>
      </c>
      <c r="V74" s="73">
        <f t="shared" si="2"/>
        <v>-2208745.7212163904</v>
      </c>
      <c r="W74" s="73">
        <f t="shared" si="2"/>
        <v>-2385445.378913702</v>
      </c>
      <c r="X74" s="73">
        <f t="shared" si="2"/>
        <v>-2576281.0092267981</v>
      </c>
      <c r="Y74" s="73">
        <f t="shared" si="2"/>
        <v>-2782383.489964942</v>
      </c>
      <c r="Z74" s="73">
        <f t="shared" si="2"/>
        <v>-3004974.1691621374</v>
      </c>
      <c r="AA74" s="73">
        <f t="shared" si="2"/>
        <v>-3245372.1026951089</v>
      </c>
      <c r="AB74" s="73">
        <f t="shared" si="2"/>
        <v>-3505001.8709107176</v>
      </c>
      <c r="AC74" s="73">
        <f t="shared" si="2"/>
        <v>-3785402.0205835751</v>
      </c>
      <c r="AD74" s="73">
        <f t="shared" si="2"/>
        <v>-4088234.1822302616</v>
      </c>
      <c r="AE74" s="73">
        <f t="shared" si="2"/>
        <v>-4415292.9168086825</v>
      </c>
      <c r="AF74" s="73">
        <f t="shared" si="2"/>
        <v>-4768516.3501533773</v>
      </c>
      <c r="AG74" s="73">
        <f t="shared" si="2"/>
        <v>-5149997.6581656476</v>
      </c>
      <c r="AH74" s="73">
        <f t="shared" si="2"/>
        <v>-5561997.4708188996</v>
      </c>
      <c r="AI74" s="73">
        <f t="shared" si="2"/>
        <v>-6006957.2684844118</v>
      </c>
      <c r="AJ74" s="73">
        <f t="shared" si="2"/>
        <v>-6487513.8499631649</v>
      </c>
      <c r="AK74" s="73">
        <f t="shared" si="2"/>
        <v>-7006514.9579602182</v>
      </c>
      <c r="AL74" s="73">
        <f t="shared" si="2"/>
        <v>-7567036.1545970365</v>
      </c>
      <c r="AM74" s="73">
        <f t="shared" si="2"/>
        <v>-8172399.0469648</v>
      </c>
      <c r="AN74" s="73">
        <f t="shared" si="2"/>
        <v>-8826190.9707219843</v>
      </c>
      <c r="AO74" s="73">
        <f t="shared" si="2"/>
        <v>-9532286.2483797427</v>
      </c>
      <c r="AP74" s="73">
        <f t="shared" si="2"/>
        <v>-10294869.148250123</v>
      </c>
      <c r="AQ74" s="73">
        <f t="shared" si="2"/>
        <v>-11118458.680110134</v>
      </c>
      <c r="AR74" s="73">
        <f t="shared" si="2"/>
        <v>-12007935.374518946</v>
      </c>
      <c r="AS74" s="73">
        <f t="shared" si="2"/>
        <v>-12968570.204480462</v>
      </c>
      <c r="AT74" s="73">
        <f t="shared" si="2"/>
        <v>-14006055.8208389</v>
      </c>
      <c r="AU74" s="73">
        <f t="shared" si="2"/>
        <v>-15126540.286506014</v>
      </c>
      <c r="AV74" s="73">
        <f t="shared" si="2"/>
        <v>-16336663.509426497</v>
      </c>
      <c r="AW74" s="73">
        <f t="shared" si="2"/>
        <v>-17643596.590180617</v>
      </c>
      <c r="AX74" s="73">
        <f t="shared" si="2"/>
        <v>-19055084.317395069</v>
      </c>
      <c r="AY74" s="73">
        <f t="shared" si="2"/>
        <v>-20579491.062786676</v>
      </c>
      <c r="AZ74" s="73">
        <f t="shared" si="2"/>
        <v>-22225850.347809613</v>
      </c>
      <c r="BA74" s="73">
        <f t="shared" si="2"/>
        <v>-24003918.375634383</v>
      </c>
      <c r="BB74" s="73">
        <f t="shared" si="2"/>
        <v>-25924231.845685136</v>
      </c>
      <c r="BC74" s="73">
        <f t="shared" si="2"/>
        <v>-27998170.393339947</v>
      </c>
      <c r="BD74" s="73">
        <f t="shared" si="2"/>
        <v>-30238024.024807144</v>
      </c>
      <c r="BE74" s="73">
        <f t="shared" si="2"/>
        <v>-32657065.946791716</v>
      </c>
      <c r="BF74" s="73">
        <f t="shared" si="2"/>
        <v>-35269631.222535059</v>
      </c>
      <c r="BG74" s="73">
        <f t="shared" si="2"/>
        <v>-38091201.720337868</v>
      </c>
      <c r="BH74" s="73">
        <f t="shared" si="2"/>
        <v>-41138497.857964903</v>
      </c>
      <c r="BI74" s="73">
        <f t="shared" si="2"/>
        <v>-44429577.686602101</v>
      </c>
      <c r="BJ74" s="73">
        <f t="shared" si="2"/>
        <v>-47983943.901530273</v>
      </c>
      <c r="BK74" s="73">
        <f t="shared" si="2"/>
        <v>-51822659.413652696</v>
      </c>
      <c r="BL74" s="73">
        <f t="shared" si="2"/>
        <v>-55968472.166744918</v>
      </c>
      <c r="BM74" s="73">
        <f t="shared" si="2"/>
        <v>-60445949.940084517</v>
      </c>
      <c r="BN74" s="73">
        <f t="shared" si="2"/>
        <v>-65281625.935291283</v>
      </c>
      <c r="BO74" s="73">
        <f t="shared" si="2"/>
        <v>-70504156.010114595</v>
      </c>
      <c r="BP74" s="73">
        <f t="shared" si="2"/>
        <v>-76144488.490923762</v>
      </c>
      <c r="BQ74" s="73">
        <f t="shared" si="3"/>
        <v>-82236047.570197672</v>
      </c>
      <c r="BR74" s="73">
        <f t="shared" si="3"/>
        <v>-88814931.375813484</v>
      </c>
      <c r="BS74" s="73">
        <f t="shared" si="3"/>
        <v>-95920125.885878563</v>
      </c>
      <c r="BT74" s="73">
        <f t="shared" si="3"/>
        <v>-103593735.95674886</v>
      </c>
      <c r="BU74" s="73">
        <f t="shared" si="3"/>
        <v>-111881234.83328877</v>
      </c>
      <c r="BV74" s="73">
        <f t="shared" si="3"/>
        <v>-120831733.61995189</v>
      </c>
      <c r="BW74" s="73">
        <f t="shared" si="3"/>
        <v>-130498272.30954805</v>
      </c>
      <c r="BX74" s="73">
        <f t="shared" si="3"/>
        <v>-140938134.09431189</v>
      </c>
      <c r="BY74" s="73">
        <f t="shared" si="3"/>
        <v>-152213184.82185686</v>
      </c>
      <c r="BZ74" s="73">
        <f t="shared" si="3"/>
        <v>-164390239.60760543</v>
      </c>
      <c r="CA74" s="73">
        <f t="shared" si="3"/>
        <v>-177541458.77621388</v>
      </c>
      <c r="CB74" s="73">
        <f t="shared" si="3"/>
        <v>-191744775.478311</v>
      </c>
      <c r="CC74" s="73">
        <f t="shared" si="3"/>
        <v>-207084357.5165759</v>
      </c>
      <c r="CD74" s="73">
        <f t="shared" si="3"/>
        <v>-223651106.11790198</v>
      </c>
      <c r="CE74" s="73">
        <f t="shared" si="3"/>
        <v>-241543194.60733417</v>
      </c>
      <c r="CF74" s="73">
        <f t="shared" si="3"/>
        <v>-260866650.1759209</v>
      </c>
      <c r="CG74" s="73">
        <f t="shared" si="3"/>
        <v>-281735982.18999457</v>
      </c>
      <c r="CH74" s="73">
        <f t="shared" si="3"/>
        <v>-304274860.76519418</v>
      </c>
      <c r="CI74" s="73">
        <f t="shared" si="3"/>
        <v>-328616849.62640971</v>
      </c>
      <c r="CJ74" s="73">
        <f t="shared" si="3"/>
        <v>-354906197.59652251</v>
      </c>
      <c r="CK74" s="73">
        <f t="shared" si="3"/>
        <v>-383298693.40424436</v>
      </c>
      <c r="CL74" s="73">
        <f t="shared" si="3"/>
        <v>-413962588.87658393</v>
      </c>
      <c r="CM74" s="73">
        <f t="shared" si="3"/>
        <v>-447079595.98671067</v>
      </c>
      <c r="CN74" s="73">
        <f t="shared" si="3"/>
        <v>-482845963.66564757</v>
      </c>
      <c r="CO74" s="73">
        <f t="shared" si="3"/>
        <v>-521473640.75889939</v>
      </c>
      <c r="CP74" s="73">
        <f t="shared" si="3"/>
        <v>-563191532.01961136</v>
      </c>
      <c r="CQ74" s="73">
        <f t="shared" si="3"/>
        <v>-608246854.58118033</v>
      </c>
      <c r="CR74" s="73">
        <f t="shared" si="3"/>
        <v>-656906602.94767475</v>
      </c>
      <c r="CS74" s="73">
        <f t="shared" si="3"/>
        <v>-709459131.18348873</v>
      </c>
      <c r="CT74" s="73">
        <f t="shared" si="3"/>
        <v>-766215861.67816782</v>
      </c>
      <c r="CU74" s="73">
        <f t="shared" si="3"/>
        <v>-827513130.61242127</v>
      </c>
      <c r="CV74" s="73">
        <f t="shared" si="3"/>
        <v>-893714181.06141508</v>
      </c>
      <c r="CW74" s="73">
        <f t="shared" si="3"/>
        <v>-965211315.54632831</v>
      </c>
      <c r="CX74" s="73">
        <f t="shared" si="3"/>
        <v>-1042428220.7900347</v>
      </c>
      <c r="CY74" s="73">
        <f t="shared" si="3"/>
        <v>-1125822478.4532375</v>
      </c>
    </row>
    <row r="75" spans="2:103" x14ac:dyDescent="0.2">
      <c r="B75" s="24" t="s">
        <v>7</v>
      </c>
      <c r="D75" s="73">
        <f>SUM(E43:E44)</f>
        <v>1395915.489069229</v>
      </c>
      <c r="E75" s="73">
        <f t="shared" si="2"/>
        <v>1507588.7281947674</v>
      </c>
      <c r="F75" s="73">
        <f t="shared" si="2"/>
        <v>1628195.8264503488</v>
      </c>
      <c r="G75" s="73">
        <f t="shared" si="2"/>
        <v>1758451.4925663769</v>
      </c>
      <c r="H75" s="73">
        <f t="shared" si="2"/>
        <v>1899127.6119716873</v>
      </c>
      <c r="I75" s="73">
        <f t="shared" si="2"/>
        <v>2051057.8209294225</v>
      </c>
      <c r="J75" s="73">
        <f t="shared" si="2"/>
        <v>2215142.4466037764</v>
      </c>
      <c r="K75" s="73">
        <f t="shared" si="2"/>
        <v>2392353.8423320786</v>
      </c>
      <c r="L75" s="73">
        <f t="shared" si="2"/>
        <v>2583742.149718645</v>
      </c>
      <c r="M75" s="73">
        <f t="shared" si="2"/>
        <v>2790441.5216961368</v>
      </c>
      <c r="N75" s="73">
        <f t="shared" si="2"/>
        <v>3013676.8434318281</v>
      </c>
      <c r="O75" s="73">
        <f t="shared" si="2"/>
        <v>3254770.9909063745</v>
      </c>
      <c r="P75" s="73">
        <f t="shared" si="2"/>
        <v>3515152.6701788846</v>
      </c>
      <c r="Q75" s="73">
        <f t="shared" si="2"/>
        <v>3796364.8837931957</v>
      </c>
      <c r="R75" s="73">
        <f t="shared" si="2"/>
        <v>4100074.0744966515</v>
      </c>
      <c r="S75" s="73">
        <f t="shared" si="2"/>
        <v>4428080.0004563844</v>
      </c>
      <c r="T75" s="73">
        <f t="shared" si="2"/>
        <v>4782326.4004928954</v>
      </c>
      <c r="U75" s="73">
        <f t="shared" si="2"/>
        <v>5164912.5125323273</v>
      </c>
      <c r="V75" s="73">
        <f t="shared" si="2"/>
        <v>5578105.5135349138</v>
      </c>
      <c r="W75" s="73">
        <f t="shared" si="2"/>
        <v>6024353.9546177071</v>
      </c>
      <c r="X75" s="73">
        <f t="shared" si="2"/>
        <v>6506302.2709871242</v>
      </c>
      <c r="Y75" s="73">
        <f t="shared" si="2"/>
        <v>7026806.4526660945</v>
      </c>
      <c r="Z75" s="73">
        <f t="shared" si="2"/>
        <v>7588950.9688793821</v>
      </c>
      <c r="AA75" s="73">
        <f t="shared" si="2"/>
        <v>8196067.0463897334</v>
      </c>
      <c r="AB75" s="73">
        <f t="shared" si="2"/>
        <v>8851752.4101009127</v>
      </c>
      <c r="AC75" s="73">
        <f t="shared" si="2"/>
        <v>9559892.6029089857</v>
      </c>
      <c r="AD75" s="73">
        <f t="shared" si="2"/>
        <v>10324684.011141704</v>
      </c>
      <c r="AE75" s="73">
        <f t="shared" si="2"/>
        <v>11150658.732033042</v>
      </c>
      <c r="AF75" s="73">
        <f t="shared" si="2"/>
        <v>12042711.430595687</v>
      </c>
      <c r="AG75" s="73">
        <f t="shared" si="2"/>
        <v>13006128.345043343</v>
      </c>
      <c r="AH75" s="73">
        <f t="shared" si="2"/>
        <v>14046618.612646811</v>
      </c>
      <c r="AI75" s="73">
        <f t="shared" si="2"/>
        <v>15170348.101658557</v>
      </c>
      <c r="AJ75" s="73">
        <f t="shared" si="2"/>
        <v>16383975.949791241</v>
      </c>
      <c r="AK75" s="73">
        <f t="shared" si="2"/>
        <v>17694694.025774542</v>
      </c>
      <c r="AL75" s="73">
        <f t="shared" si="2"/>
        <v>19110269.547836509</v>
      </c>
      <c r="AM75" s="73">
        <f t="shared" si="2"/>
        <v>20639091.111663431</v>
      </c>
      <c r="AN75" s="73">
        <f t="shared" si="2"/>
        <v>22290218.400596507</v>
      </c>
      <c r="AO75" s="73">
        <f t="shared" si="2"/>
        <v>24073435.872644231</v>
      </c>
      <c r="AP75" s="73">
        <f t="shared" si="2"/>
        <v>25999310.742455769</v>
      </c>
      <c r="AQ75" s="73">
        <f t="shared" si="2"/>
        <v>28079255.601852234</v>
      </c>
      <c r="AR75" s="73">
        <f t="shared" si="2"/>
        <v>30325596.050000414</v>
      </c>
      <c r="AS75" s="73">
        <f t="shared" si="2"/>
        <v>32751643.734000448</v>
      </c>
      <c r="AT75" s="73">
        <f t="shared" si="2"/>
        <v>35371775.232720487</v>
      </c>
      <c r="AU75" s="73">
        <f t="shared" si="2"/>
        <v>38201517.251338132</v>
      </c>
      <c r="AV75" s="73">
        <f t="shared" si="2"/>
        <v>41257638.631445184</v>
      </c>
      <c r="AW75" s="73">
        <f t="shared" si="2"/>
        <v>44558249.721960805</v>
      </c>
      <c r="AX75" s="73">
        <f t="shared" si="2"/>
        <v>48122909.699717671</v>
      </c>
      <c r="AY75" s="73">
        <f t="shared" si="2"/>
        <v>51972742.475695089</v>
      </c>
      <c r="AZ75" s="73">
        <f t="shared" si="2"/>
        <v>56130561.873750702</v>
      </c>
      <c r="BA75" s="73">
        <f t="shared" si="2"/>
        <v>60621006.823650762</v>
      </c>
      <c r="BB75" s="73">
        <f t="shared" si="2"/>
        <v>65470687.36954283</v>
      </c>
      <c r="BC75" s="73">
        <f t="shared" si="2"/>
        <v>70708342.359106258</v>
      </c>
      <c r="BD75" s="73">
        <f t="shared" si="2"/>
        <v>76365009.747834757</v>
      </c>
      <c r="BE75" s="73">
        <f t="shared" si="2"/>
        <v>82474210.527661547</v>
      </c>
      <c r="BF75" s="73">
        <f t="shared" si="2"/>
        <v>89072147.369874477</v>
      </c>
      <c r="BG75" s="73">
        <f t="shared" si="2"/>
        <v>96197919.159464449</v>
      </c>
      <c r="BH75" s="73">
        <f t="shared" si="2"/>
        <v>103893752.69222161</v>
      </c>
      <c r="BI75" s="73">
        <f t="shared" si="2"/>
        <v>112205252.90759934</v>
      </c>
      <c r="BJ75" s="73">
        <f t="shared" si="2"/>
        <v>121181673.14020731</v>
      </c>
      <c r="BK75" s="73">
        <f t="shared" si="2"/>
        <v>130876206.9914239</v>
      </c>
      <c r="BL75" s="73">
        <f t="shared" si="2"/>
        <v>141346303.55073783</v>
      </c>
      <c r="BM75" s="73">
        <f t="shared" si="2"/>
        <v>152654007.83479688</v>
      </c>
      <c r="BN75" s="73">
        <f t="shared" si="2"/>
        <v>164866328.46158063</v>
      </c>
      <c r="BO75" s="73">
        <f t="shared" si="2"/>
        <v>178055634.73850709</v>
      </c>
      <c r="BP75" s="73">
        <f t="shared" ref="BP75" si="4">IF(BO$71&gt;$C$68,0,FV($C$42,1,,-BO75))</f>
        <v>192300085.51758766</v>
      </c>
      <c r="BQ75" s="73">
        <f t="shared" si="3"/>
        <v>207684092.35899469</v>
      </c>
      <c r="BR75" s="73">
        <f t="shared" si="3"/>
        <v>224298819.74771428</v>
      </c>
      <c r="BS75" s="73">
        <f t="shared" si="3"/>
        <v>242242725.32753143</v>
      </c>
      <c r="BT75" s="73">
        <f t="shared" si="3"/>
        <v>261622143.35373396</v>
      </c>
      <c r="BU75" s="73">
        <f t="shared" si="3"/>
        <v>282551914.82203269</v>
      </c>
      <c r="BV75" s="73">
        <f t="shared" si="3"/>
        <v>305156068.00779533</v>
      </c>
      <c r="BW75" s="73">
        <f t="shared" si="3"/>
        <v>329568553.44841897</v>
      </c>
      <c r="BX75" s="73">
        <f t="shared" si="3"/>
        <v>355934037.72429252</v>
      </c>
      <c r="BY75" s="73">
        <f t="shared" si="3"/>
        <v>384408760.74223596</v>
      </c>
      <c r="BZ75" s="73">
        <f t="shared" si="3"/>
        <v>415161461.60161483</v>
      </c>
      <c r="CA75" s="73">
        <f t="shared" si="3"/>
        <v>448374378.52974403</v>
      </c>
      <c r="CB75" s="73">
        <f t="shared" si="3"/>
        <v>484244328.8121236</v>
      </c>
      <c r="CC75" s="73">
        <f t="shared" si="3"/>
        <v>522983875.1170935</v>
      </c>
      <c r="CD75" s="73">
        <f t="shared" si="3"/>
        <v>564822585.12646103</v>
      </c>
      <c r="CE75" s="73">
        <f t="shared" si="3"/>
        <v>610008391.93657792</v>
      </c>
      <c r="CF75" s="73">
        <f t="shared" si="3"/>
        <v>658809063.29150414</v>
      </c>
      <c r="CG75" s="73">
        <f t="shared" si="3"/>
        <v>711513788.35482454</v>
      </c>
      <c r="CH75" s="73">
        <f t="shared" si="3"/>
        <v>768434891.4232105</v>
      </c>
      <c r="CI75" s="73">
        <f t="shared" si="3"/>
        <v>829909682.73706734</v>
      </c>
      <c r="CJ75" s="73">
        <f t="shared" si="3"/>
        <v>896302457.35603273</v>
      </c>
      <c r="CK75" s="73">
        <f t="shared" si="3"/>
        <v>968006653.94451547</v>
      </c>
      <c r="CL75" s="73">
        <f t="shared" si="3"/>
        <v>1045447186.2600768</v>
      </c>
      <c r="CM75" s="73">
        <f t="shared" si="3"/>
        <v>1129082961.1608829</v>
      </c>
      <c r="CN75" s="73">
        <f t="shared" si="3"/>
        <v>1219409598.0537536</v>
      </c>
      <c r="CO75" s="73">
        <f t="shared" si="3"/>
        <v>1316962365.8980539</v>
      </c>
      <c r="CP75" s="73">
        <f t="shared" si="3"/>
        <v>1422319355.1698983</v>
      </c>
      <c r="CQ75" s="73">
        <f t="shared" si="3"/>
        <v>1536104903.5834901</v>
      </c>
      <c r="CR75" s="73">
        <f t="shared" si="3"/>
        <v>1658993295.8701694</v>
      </c>
      <c r="CS75" s="73">
        <f t="shared" si="3"/>
        <v>1791712759.539783</v>
      </c>
      <c r="CT75" s="73">
        <f t="shared" si="3"/>
        <v>1935049780.3029659</v>
      </c>
      <c r="CU75" s="73">
        <f t="shared" si="3"/>
        <v>2089853762.7272034</v>
      </c>
      <c r="CV75" s="73">
        <f t="shared" si="3"/>
        <v>2257042063.7453799</v>
      </c>
      <c r="CW75" s="73">
        <f t="shared" si="3"/>
        <v>2437605428.8450103</v>
      </c>
      <c r="CX75" s="73">
        <f t="shared" si="3"/>
        <v>2632613863.1526113</v>
      </c>
      <c r="CY75" s="73">
        <f t="shared" si="3"/>
        <v>2843222972.2048202</v>
      </c>
    </row>
    <row r="76" spans="2:103" x14ac:dyDescent="0.2">
      <c r="B76" s="24" t="s">
        <v>18</v>
      </c>
      <c r="D76" s="73">
        <f>D75*$C$46*-1</f>
        <v>-139591.54890692289</v>
      </c>
      <c r="E76" s="73">
        <f t="shared" ref="E76:BP76" si="5">IF(D$71&gt;$C$68,0,FV($C$42,1,,-D76))</f>
        <v>-150758.87281947673</v>
      </c>
      <c r="F76" s="73">
        <f t="shared" si="5"/>
        <v>-162819.58264503488</v>
      </c>
      <c r="G76" s="73">
        <f t="shared" si="5"/>
        <v>-175845.1492566377</v>
      </c>
      <c r="H76" s="73">
        <f t="shared" si="5"/>
        <v>-189912.76119716873</v>
      </c>
      <c r="I76" s="73">
        <f t="shared" si="5"/>
        <v>-205105.78209294225</v>
      </c>
      <c r="J76" s="73">
        <f t="shared" si="5"/>
        <v>-221514.24466037765</v>
      </c>
      <c r="K76" s="73">
        <f t="shared" si="5"/>
        <v>-239235.38423320788</v>
      </c>
      <c r="L76" s="73">
        <f t="shared" si="5"/>
        <v>-258374.21497186454</v>
      </c>
      <c r="M76" s="73">
        <f t="shared" si="5"/>
        <v>-279044.15216961369</v>
      </c>
      <c r="N76" s="73">
        <f t="shared" si="5"/>
        <v>-301367.68434318283</v>
      </c>
      <c r="O76" s="73">
        <f t="shared" si="5"/>
        <v>-325477.09909063746</v>
      </c>
      <c r="P76" s="73">
        <f t="shared" si="5"/>
        <v>-351515.26701788849</v>
      </c>
      <c r="Q76" s="73">
        <f t="shared" si="5"/>
        <v>-379636.48837931961</v>
      </c>
      <c r="R76" s="73">
        <f t="shared" si="5"/>
        <v>-410007.40744966519</v>
      </c>
      <c r="S76" s="73">
        <f t="shared" si="5"/>
        <v>-442808.00004563842</v>
      </c>
      <c r="T76" s="73">
        <f t="shared" si="5"/>
        <v>-478232.6400492895</v>
      </c>
      <c r="U76" s="73">
        <f t="shared" si="5"/>
        <v>-516491.25125323271</v>
      </c>
      <c r="V76" s="73">
        <f t="shared" si="5"/>
        <v>-557810.55135349138</v>
      </c>
      <c r="W76" s="73">
        <f t="shared" si="5"/>
        <v>-602435.39546177071</v>
      </c>
      <c r="X76" s="73">
        <f t="shared" si="5"/>
        <v>-650630.22709871235</v>
      </c>
      <c r="Y76" s="73">
        <f t="shared" si="5"/>
        <v>-702680.64526660938</v>
      </c>
      <c r="Z76" s="73">
        <f t="shared" si="5"/>
        <v>-758895.09688793821</v>
      </c>
      <c r="AA76" s="73">
        <f t="shared" si="5"/>
        <v>-819606.70463897334</v>
      </c>
      <c r="AB76" s="73">
        <f t="shared" si="5"/>
        <v>-885175.24101009127</v>
      </c>
      <c r="AC76" s="73">
        <f t="shared" si="5"/>
        <v>-955989.26029089862</v>
      </c>
      <c r="AD76" s="73">
        <f t="shared" si="5"/>
        <v>-1032468.4011141706</v>
      </c>
      <c r="AE76" s="73">
        <f t="shared" si="5"/>
        <v>-1115065.8732033044</v>
      </c>
      <c r="AF76" s="73">
        <f t="shared" si="5"/>
        <v>-1204271.1430595687</v>
      </c>
      <c r="AG76" s="73">
        <f t="shared" si="5"/>
        <v>-1300612.8345043343</v>
      </c>
      <c r="AH76" s="73">
        <f t="shared" si="5"/>
        <v>-1404661.861264681</v>
      </c>
      <c r="AI76" s="73">
        <f t="shared" si="5"/>
        <v>-1517034.8101658556</v>
      </c>
      <c r="AJ76" s="73">
        <f t="shared" si="5"/>
        <v>-1638397.5949791241</v>
      </c>
      <c r="AK76" s="73">
        <f t="shared" si="5"/>
        <v>-1769469.4025774542</v>
      </c>
      <c r="AL76" s="73">
        <f t="shared" si="5"/>
        <v>-1911026.9547836506</v>
      </c>
      <c r="AM76" s="73">
        <f t="shared" si="5"/>
        <v>-2063909.1111663429</v>
      </c>
      <c r="AN76" s="73">
        <f t="shared" si="5"/>
        <v>-2229021.8400596506</v>
      </c>
      <c r="AO76" s="73">
        <f t="shared" si="5"/>
        <v>-2407343.5872644228</v>
      </c>
      <c r="AP76" s="73">
        <f t="shared" si="5"/>
        <v>-2599931.0742455767</v>
      </c>
      <c r="AQ76" s="73">
        <f t="shared" si="5"/>
        <v>-2807925.5601852229</v>
      </c>
      <c r="AR76" s="73">
        <f t="shared" si="5"/>
        <v>-3032559.605000041</v>
      </c>
      <c r="AS76" s="73">
        <f t="shared" si="5"/>
        <v>-3275164.3734000446</v>
      </c>
      <c r="AT76" s="73">
        <f t="shared" si="5"/>
        <v>-3537177.5232720482</v>
      </c>
      <c r="AU76" s="73">
        <f t="shared" si="5"/>
        <v>-3820151.7251338125</v>
      </c>
      <c r="AV76" s="73">
        <f t="shared" si="5"/>
        <v>-4125763.8631445179</v>
      </c>
      <c r="AW76" s="73">
        <f t="shared" si="5"/>
        <v>-4455824.9721960798</v>
      </c>
      <c r="AX76" s="73">
        <f t="shared" si="5"/>
        <v>-4812290.9699717667</v>
      </c>
      <c r="AY76" s="73">
        <f t="shared" si="5"/>
        <v>-5197274.2475695079</v>
      </c>
      <c r="AZ76" s="73">
        <f t="shared" si="5"/>
        <v>-5613056.1873750687</v>
      </c>
      <c r="BA76" s="73">
        <f t="shared" si="5"/>
        <v>-6062100.6823650748</v>
      </c>
      <c r="BB76" s="73">
        <f t="shared" si="5"/>
        <v>-6547068.7369542811</v>
      </c>
      <c r="BC76" s="73">
        <f t="shared" si="5"/>
        <v>-7070834.2359106243</v>
      </c>
      <c r="BD76" s="73">
        <f t="shared" si="5"/>
        <v>-7636500.9747834746</v>
      </c>
      <c r="BE76" s="73">
        <f t="shared" si="5"/>
        <v>-8247421.0527661527</v>
      </c>
      <c r="BF76" s="73">
        <f t="shared" si="5"/>
        <v>-8907214.7369874455</v>
      </c>
      <c r="BG76" s="73">
        <f t="shared" si="5"/>
        <v>-9619791.9159464426</v>
      </c>
      <c r="BH76" s="73">
        <f t="shared" si="5"/>
        <v>-10389375.269222159</v>
      </c>
      <c r="BI76" s="73">
        <f t="shared" si="5"/>
        <v>-11220525.290759932</v>
      </c>
      <c r="BJ76" s="73">
        <f t="shared" si="5"/>
        <v>-12118167.314020727</v>
      </c>
      <c r="BK76" s="73">
        <f t="shared" si="5"/>
        <v>-13087620.699142385</v>
      </c>
      <c r="BL76" s="73">
        <f t="shared" si="5"/>
        <v>-14134630.355073776</v>
      </c>
      <c r="BM76" s="73">
        <f t="shared" si="5"/>
        <v>-15265400.783479679</v>
      </c>
      <c r="BN76" s="73">
        <f t="shared" si="5"/>
        <v>-16486632.846158056</v>
      </c>
      <c r="BO76" s="73">
        <f t="shared" si="5"/>
        <v>-17805563.473850701</v>
      </c>
      <c r="BP76" s="73">
        <f t="shared" si="5"/>
        <v>-19230008.551758759</v>
      </c>
      <c r="BQ76" s="73">
        <f t="shared" si="3"/>
        <v>-20768409.23589946</v>
      </c>
      <c r="BR76" s="73">
        <f t="shared" si="3"/>
        <v>-22429881.974771418</v>
      </c>
      <c r="BS76" s="73">
        <f t="shared" si="3"/>
        <v>-24224272.532753132</v>
      </c>
      <c r="BT76" s="73">
        <f t="shared" si="3"/>
        <v>-26162214.335373383</v>
      </c>
      <c r="BU76" s="73">
        <f t="shared" si="3"/>
        <v>-28255191.482203256</v>
      </c>
      <c r="BV76" s="73">
        <f t="shared" si="3"/>
        <v>-30515606.800779518</v>
      </c>
      <c r="BW76" s="73">
        <f t="shared" si="3"/>
        <v>-32956855.344841883</v>
      </c>
      <c r="BX76" s="73">
        <f t="shared" si="3"/>
        <v>-35593403.772429235</v>
      </c>
      <c r="BY76" s="73">
        <f t="shared" si="3"/>
        <v>-38440876.074223578</v>
      </c>
      <c r="BZ76" s="73">
        <f t="shared" si="3"/>
        <v>-41516146.160161465</v>
      </c>
      <c r="CA76" s="73">
        <f t="shared" si="3"/>
        <v>-44837437.852974385</v>
      </c>
      <c r="CB76" s="73">
        <f t="shared" si="3"/>
        <v>-48424432.881212339</v>
      </c>
      <c r="CC76" s="73">
        <f t="shared" si="3"/>
        <v>-52298387.511709332</v>
      </c>
      <c r="CD76" s="73">
        <f t="shared" si="3"/>
        <v>-56482258.512646079</v>
      </c>
      <c r="CE76" s="73">
        <f t="shared" si="3"/>
        <v>-61000839.193657771</v>
      </c>
      <c r="CF76" s="73">
        <f t="shared" si="3"/>
        <v>-65880906.329150394</v>
      </c>
      <c r="CG76" s="73">
        <f t="shared" si="3"/>
        <v>-71151378.835482433</v>
      </c>
      <c r="CH76" s="73">
        <f t="shared" si="3"/>
        <v>-76843489.142321035</v>
      </c>
      <c r="CI76" s="73">
        <f t="shared" si="3"/>
        <v>-82990968.273706719</v>
      </c>
      <c r="CJ76" s="73">
        <f t="shared" si="3"/>
        <v>-89630245.735603258</v>
      </c>
      <c r="CK76" s="73">
        <f t="shared" si="3"/>
        <v>-96800665.394451529</v>
      </c>
      <c r="CL76" s="73">
        <f t="shared" si="3"/>
        <v>-104544718.62600766</v>
      </c>
      <c r="CM76" s="73">
        <f t="shared" si="3"/>
        <v>-112908296.11608829</v>
      </c>
      <c r="CN76" s="73">
        <f t="shared" si="3"/>
        <v>-121940959.80537535</v>
      </c>
      <c r="CO76" s="73">
        <f t="shared" si="3"/>
        <v>-131696236.58980539</v>
      </c>
      <c r="CP76" s="73">
        <f t="shared" si="3"/>
        <v>-142231935.51698983</v>
      </c>
      <c r="CQ76" s="73">
        <f t="shared" si="3"/>
        <v>-153610490.35834903</v>
      </c>
      <c r="CR76" s="73">
        <f t="shared" si="3"/>
        <v>-165899329.58701697</v>
      </c>
      <c r="CS76" s="73">
        <f t="shared" si="3"/>
        <v>-179171275.95397833</v>
      </c>
      <c r="CT76" s="73">
        <f t="shared" si="3"/>
        <v>-193504978.03029662</v>
      </c>
      <c r="CU76" s="73">
        <f t="shared" si="3"/>
        <v>-208985376.27272037</v>
      </c>
      <c r="CV76" s="73">
        <f t="shared" si="3"/>
        <v>-225704206.374538</v>
      </c>
      <c r="CW76" s="73">
        <f t="shared" si="3"/>
        <v>-243760542.88450107</v>
      </c>
      <c r="CX76" s="73">
        <f t="shared" si="3"/>
        <v>-263261386.31526119</v>
      </c>
      <c r="CY76" s="73">
        <f t="shared" si="3"/>
        <v>-284322297.22048211</v>
      </c>
    </row>
    <row r="77" spans="2:103" customFormat="1" x14ac:dyDescent="0.2">
      <c r="B77" s="37" t="s">
        <v>0</v>
      </c>
      <c r="C77" s="37"/>
      <c r="D77" s="95">
        <f>IF(D78&lt;'Rental on Value'!D$77,D78,'Rental on Value'!D77)</f>
        <v>-828584.06793228909</v>
      </c>
      <c r="E77" s="95">
        <f>IF(E78&lt;'Rental on Value'!E$77,E78,'Rental on Value'!E77)</f>
        <v>-894870.79336687236</v>
      </c>
      <c r="F77" s="95">
        <f>IF(F78&lt;'Rental on Value'!F$77,F78,'Rental on Value'!F77)</f>
        <v>-966460.45683622209</v>
      </c>
      <c r="G77" s="95">
        <f>IF(G78&lt;'Rental on Value'!G$77,G78,'Rental on Value'!G77)</f>
        <v>-1043777.2933831201</v>
      </c>
      <c r="H77" s="95">
        <f>IF(H78&lt;'Rental on Value'!H$77,H78,'Rental on Value'!H77)</f>
        <v>-1127279.4768537697</v>
      </c>
      <c r="I77" s="95">
        <f>IF(I78&lt;'Rental on Value'!I$77,I78,'Rental on Value'!I77)</f>
        <v>-1217461.8350020715</v>
      </c>
      <c r="J77" s="95">
        <f>IF(J78&lt;'Rental on Value'!J$77,J78,'Rental on Value'!J77)</f>
        <v>-1314858.781802237</v>
      </c>
      <c r="K77" s="95">
        <f>IF(K78&lt;'Rental on Value'!K$77,K78,'Rental on Value'!K77)</f>
        <v>-1420047.4843464163</v>
      </c>
      <c r="L77" s="95">
        <f>IF(L78&lt;'Rental on Value'!L$77,L78,'Rental on Value'!L77)</f>
        <v>-1533651.2830941295</v>
      </c>
      <c r="M77" s="95">
        <f>IF(M78&lt;'Rental on Value'!M$77,M78,'Rental on Value'!M77)</f>
        <v>-1656343.3857416601</v>
      </c>
      <c r="N77" s="95">
        <f>IF(N78&lt;'Rental on Value'!N$77,N78,'Rental on Value'!N77)</f>
        <v>-1788850.8566009931</v>
      </c>
      <c r="O77" s="95">
        <f>IF(O78&lt;'Rental on Value'!O77,O78,'Rental on Value'!O77)</f>
        <v>-1931958.9251290727</v>
      </c>
      <c r="P77" s="95">
        <f>IF(P78&lt;'Rental on Value'!P77,P78,'Rental on Value'!P77)</f>
        <v>-2086515.6391393987</v>
      </c>
      <c r="Q77" s="95">
        <f>IF(Q78&lt;'Rental on Value'!Q77,Q78,'Rental on Value'!Q77)</f>
        <v>-2253436.8902705512</v>
      </c>
      <c r="R77" s="95">
        <f>IF(R78&lt;'Rental on Value'!R77,R78,'Rental on Value'!R77)</f>
        <v>-2433711.8414921951</v>
      </c>
      <c r="S77" s="95">
        <f>IF(S78&lt;'Rental on Value'!S77,S78,'Rental on Value'!S77)</f>
        <v>-2628408.788811571</v>
      </c>
      <c r="T77" s="95">
        <f>IF(T78&lt;'Rental on Value'!T77,T78,'Rental on Value'!T77)</f>
        <v>-2838681.4919164968</v>
      </c>
      <c r="U77" s="95">
        <f>IF(U78&lt;'Rental on Value'!U77,U78,'Rental on Value'!U77)</f>
        <v>-3065776.0112698167</v>
      </c>
      <c r="V77" s="95">
        <f>IF(V78&lt;'Rental on Value'!V77,V78,'Rental on Value'!V77)</f>
        <v>-3311038.0921714022</v>
      </c>
      <c r="W77" s="95">
        <f>IF(W78&lt;'Rental on Value'!W77,W78,'Rental on Value'!W77)</f>
        <v>-3575921.1395451152</v>
      </c>
      <c r="X77" s="95">
        <f>IF(X78&lt;'Rental on Value'!X77,X78,'Rental on Value'!X77)</f>
        <v>-3861994.8307087244</v>
      </c>
      <c r="Y77" s="95">
        <f>IF(Y78&lt;'Rental on Value'!Y77,Y78,'Rental on Value'!Y77)</f>
        <v>-4170954.4171654219</v>
      </c>
      <c r="Z77" s="95">
        <f>IF(Z78&lt;'Rental on Value'!Z77,Z78,'Rental on Value'!Z77)</f>
        <v>-4504630.770538656</v>
      </c>
      <c r="AA77" s="95">
        <f>IF(AA78&lt;'Rental on Value'!AA77,AA78,'Rental on Value'!AA77)</f>
        <v>-4865001.2321817493</v>
      </c>
      <c r="AB77" s="95">
        <f>IF(AB78&lt;'Rental on Value'!AB77,AB78,'Rental on Value'!AB77)</f>
        <v>-5254201.330756289</v>
      </c>
      <c r="AC77" s="95">
        <f>IF(AC78&lt;'Rental on Value'!AC77,AC78,'Rental on Value'!AC77)</f>
        <v>-5674537.4372167923</v>
      </c>
      <c r="AD77" s="95">
        <f>IF(AD78&lt;'Rental on Value'!AD77,AD78,'Rental on Value'!AD77)</f>
        <v>-6128500.4321941352</v>
      </c>
      <c r="AE77" s="95">
        <f>IF(AE78&lt;'Rental on Value'!AE77,AE78,'Rental on Value'!AE77)</f>
        <v>-6618780.4667696683</v>
      </c>
      <c r="AF77" s="95">
        <f>IF(AF78&lt;'Rental on Value'!AF77,AF78,'Rental on Value'!AF77)</f>
        <v>-7148282.9041112419</v>
      </c>
      <c r="AG77" s="95">
        <f>IF(AG78&lt;'Rental on Value'!AG77,AG78,'Rental on Value'!AG77)</f>
        <v>-7720145.5364401415</v>
      </c>
      <c r="AH77" s="95">
        <f>IF(AH78&lt;'Rental on Value'!AH77,AH78,'Rental on Value'!AH77)</f>
        <v>-8337757.179355354</v>
      </c>
      <c r="AI77" s="95">
        <f>IF(AI78&lt;'Rental on Value'!AI77,AI78,'Rental on Value'!AI77)</f>
        <v>-9004777.7537037842</v>
      </c>
      <c r="AJ77" s="95">
        <f>IF(AJ78&lt;'Rental on Value'!AJ77,AJ78,'Rental on Value'!AJ77)</f>
        <v>-9725159.9740000851</v>
      </c>
      <c r="AK77" s="95">
        <f>IF(AK78&lt;'Rental on Value'!AK77,AK78,'Rental on Value'!AK77)</f>
        <v>-10503172.771920092</v>
      </c>
      <c r="AL77" s="95">
        <f>IF(AL78&lt;'Rental on Value'!AL77,AL78,'Rental on Value'!AL77)</f>
        <v>-11343426.593673704</v>
      </c>
      <c r="AM77" s="95">
        <f>IF(AM78&lt;'Rental on Value'!AM77,AM78,'Rental on Value'!AM77)</f>
        <v>-12250900.7211676</v>
      </c>
      <c r="AN77" s="95">
        <f>IF(AN78&lt;'Rental on Value'!AN77,AN78,'Rental on Value'!AN77)</f>
        <v>-13230972.778861009</v>
      </c>
      <c r="AO77" s="95">
        <f>IF(AO78&lt;'Rental on Value'!AO77,AO78,'Rental on Value'!AO77)</f>
        <v>-14289450.601169894</v>
      </c>
      <c r="AP77" s="95">
        <f>IF(AP78&lt;'Rental on Value'!AP77,AP78,'Rental on Value'!AP77)</f>
        <v>-15432606.649263484</v>
      </c>
      <c r="AQ77" s="95">
        <f>IF(AQ78&lt;'Rental on Value'!AQ77,AQ78,'Rental on Value'!AQ77)</f>
        <v>-16667215.181204565</v>
      </c>
      <c r="AR77" s="95">
        <f>IF(AR78&lt;'Rental on Value'!AR77,AR78,'Rental on Value'!AR77)</f>
        <v>-18000592.395700932</v>
      </c>
      <c r="AS77" s="95">
        <f>IF(AS78&lt;'Rental on Value'!AS77,AS78,'Rental on Value'!AS77)</f>
        <v>-19440639.787357006</v>
      </c>
      <c r="AT77" s="95">
        <f>IF(AT78&lt;'Rental on Value'!AT77,AT78,'Rental on Value'!AT77)</f>
        <v>-20995890.970345572</v>
      </c>
      <c r="AU77" s="95">
        <f>IF(AU78&lt;'Rental on Value'!AU77,AU78,'Rental on Value'!AU77)</f>
        <v>-22675562.247973211</v>
      </c>
      <c r="AV77" s="95">
        <f>IF(AV78&lt;'Rental on Value'!AV77,AV78,'Rental on Value'!AV77)</f>
        <v>-24489607.227811076</v>
      </c>
      <c r="AW77" s="95">
        <f>IF(AW78&lt;'Rental on Value'!AW77,AW78,'Rental on Value'!AW77)</f>
        <v>-26448775.806035966</v>
      </c>
      <c r="AX77" s="95">
        <f>IF(AX78&lt;'Rental on Value'!AX77,AX78,'Rental on Value'!AX77)</f>
        <v>-28564677.870518841</v>
      </c>
      <c r="AY77" s="95">
        <f>IF(AY78&lt;'Rental on Value'!AY77,AY78,'Rental on Value'!AY77)</f>
        <v>-30849852.100160353</v>
      </c>
      <c r="AZ77" s="95">
        <f>IF(AZ78&lt;'Rental on Value'!AZ77,AZ78,'Rental on Value'!AZ77)</f>
        <v>-33317840.268173181</v>
      </c>
      <c r="BA77" s="95">
        <f>IF(BA78&lt;'Rental on Value'!BA77,BA78,'Rental on Value'!BA77)</f>
        <v>-35983267.489627041</v>
      </c>
      <c r="BB77" s="95">
        <f>IF(BB78&lt;'Rental on Value'!BB77,BB78,'Rental on Value'!BB77)</f>
        <v>-38861928.888797201</v>
      </c>
      <c r="BC77" s="95">
        <f>IF(BC78&lt;'Rental on Value'!BC77,BC78,'Rental on Value'!BC77)</f>
        <v>-41970883.199900992</v>
      </c>
      <c r="BD77" s="95">
        <f>IF(BD78&lt;'Rental on Value'!BD77,BD78,'Rental on Value'!BD77)</f>
        <v>-45328553.855893061</v>
      </c>
      <c r="BE77" s="95">
        <f>IF(BE78&lt;'Rental on Value'!BE77,BE78,'Rental on Value'!BE77)</f>
        <v>-48954838.164364524</v>
      </c>
      <c r="BF77" s="95">
        <f>IF(BF78&lt;'Rental on Value'!BF77,BF78,'Rental on Value'!BF77)</f>
        <v>-52871225.217513673</v>
      </c>
      <c r="BG77" s="95">
        <f>IF(BG78&lt;'Rental on Value'!BG77,BG78,'Rental on Value'!BG77)</f>
        <v>-57100923.234914787</v>
      </c>
      <c r="BH77" s="95">
        <f>IF(BH78&lt;'Rental on Value'!BH77,BH78,'Rental on Value'!BH77)</f>
        <v>-61668997.093707971</v>
      </c>
      <c r="BI77" s="95">
        <f>IF(BI78&lt;'Rental on Value'!BI77,BI78,'Rental on Value'!BI77)</f>
        <v>-66602516.861204609</v>
      </c>
      <c r="BJ77" s="95">
        <f>IF(BJ78&lt;'Rental on Value'!BJ77,BJ78,'Rental on Value'!BJ77)</f>
        <v>-71930718.210100979</v>
      </c>
      <c r="BK77" s="95">
        <f>IF(BK78&lt;'Rental on Value'!BK77,BK78,'Rental on Value'!BK77)</f>
        <v>-77685175.666909084</v>
      </c>
      <c r="BL77" s="95">
        <f>IF(BL78&lt;'Rental on Value'!BL77,BL78,'Rental on Value'!BL77)</f>
        <v>-83899989.720261797</v>
      </c>
      <c r="BM77" s="95">
        <f>IF(BM78&lt;'Rental on Value'!BM77,BM78,'Rental on Value'!BM77)</f>
        <v>-90611988.897882745</v>
      </c>
      <c r="BN77" s="95">
        <f>IF(BN78&lt;'Rental on Value'!BN77,BN78,'Rental on Value'!BN77)</f>
        <v>-97860948.009713382</v>
      </c>
      <c r="BO77" s="95">
        <f>IF(BO78&lt;'Rental on Value'!BO77,BO78,'Rental on Value'!BO77)</f>
        <v>-105689823.85049047</v>
      </c>
      <c r="BP77" s="95">
        <f>IF(BP78&lt;'Rental on Value'!BP77,BP78,'Rental on Value'!BP77)</f>
        <v>-114145009.75852969</v>
      </c>
      <c r="BQ77" s="95">
        <f>IF(BQ78&lt;'Rental on Value'!BQ77,BQ78,'Rental on Value'!BQ77)</f>
        <v>-123276610.53921209</v>
      </c>
      <c r="BR77" s="95">
        <f>IF(BR78&lt;'Rental on Value'!BR77,BR78,'Rental on Value'!BR77)</f>
        <v>-133138739.38234907</v>
      </c>
      <c r="BS77" s="95">
        <f>IF(BS78&lt;'Rental on Value'!BS77,BS78,'Rental on Value'!BS77)</f>
        <v>-143789838.53293699</v>
      </c>
      <c r="BT77" s="95">
        <f>IF(BT78&lt;'Rental on Value'!BT77,BT78,'Rental on Value'!BT77)</f>
        <v>-155293025.61557198</v>
      </c>
      <c r="BU77" s="95">
        <f>IF(BU78&lt;'Rental on Value'!BU77,BU78,'Rental on Value'!BU77)</f>
        <v>-167716467.66481775</v>
      </c>
      <c r="BV77" s="95">
        <f>IF(BV78&lt;'Rental on Value'!BV77,BV78,'Rental on Value'!BV77)</f>
        <v>-181133785.07800317</v>
      </c>
      <c r="BW77" s="95">
        <f>IF(BW78&lt;'Rental on Value'!BW77,BW78,'Rental on Value'!BW77)</f>
        <v>-195624487.88424343</v>
      </c>
      <c r="BX77" s="95">
        <f>IF(BX78&lt;'Rental on Value'!BX77,BX78,'Rental on Value'!BX77)</f>
        <v>-211274446.91498294</v>
      </c>
      <c r="BY77" s="95">
        <f>IF(BY78&lt;'Rental on Value'!BY77,BY78,'Rental on Value'!BY77)</f>
        <v>-228176402.6681816</v>
      </c>
      <c r="BZ77" s="95">
        <f>IF(BZ78&lt;'Rental on Value'!BZ77,BZ78,'Rental on Value'!BZ77)</f>
        <v>-246430514.88163617</v>
      </c>
      <c r="CA77" s="95">
        <f>IF(CA78&lt;'Rental on Value'!CA77,CA78,'Rental on Value'!CA77)</f>
        <v>-266144956.07216707</v>
      </c>
      <c r="CB77" s="95">
        <f>IF(CB78&lt;'Rental on Value'!CB77,CB78,'Rental on Value'!CB77)</f>
        <v>-287436552.55794042</v>
      </c>
      <c r="CC77" s="95">
        <f>IF(CC78&lt;'Rental on Value'!CC77,CC78,'Rental on Value'!CC77)</f>
        <v>-310431476.76257575</v>
      </c>
      <c r="CD77" s="95">
        <f>IF(CD78&lt;'Rental on Value'!CD77,CD78,'Rental on Value'!CD77)</f>
        <v>-335265994.90358174</v>
      </c>
      <c r="CE77" s="95">
        <f>IF(CE78&lt;'Rental on Value'!CE77,CE78,'Rental on Value'!CE77)</f>
        <v>-362087274.49586827</v>
      </c>
      <c r="CF77" s="95">
        <f>IF(CF78&lt;'Rental on Value'!CF77,CF78,'Rental on Value'!CF77)</f>
        <v>-391054256.45553786</v>
      </c>
      <c r="CG77" s="95">
        <f>IF(CG78&lt;'Rental on Value'!CG77,CG78,'Rental on Value'!CG77)</f>
        <v>-422338596.97198087</v>
      </c>
      <c r="CH77" s="95">
        <f>IF(CH78&lt;'Rental on Value'!CH77,CH78,'Rental on Value'!CH77)</f>
        <v>-456125684.72973931</v>
      </c>
      <c r="CI77" s="95">
        <f>IF(CI78&lt;'Rental on Value'!CI77,CI78,'Rental on Value'!CI77)</f>
        <v>-492615739.50811851</v>
      </c>
      <c r="CJ77" s="95">
        <f>IF(CJ78&lt;'Rental on Value'!CJ77,CJ78,'Rental on Value'!CJ77)</f>
        <v>-532024998.66876811</v>
      </c>
      <c r="CK77" s="95">
        <f>IF(CK78&lt;'Rental on Value'!CK77,CK78,'Rental on Value'!CK77)</f>
        <v>-574586998.56226969</v>
      </c>
      <c r="CL77" s="95">
        <f>IF(CL78&lt;'Rental on Value'!CL77,CL78,'Rental on Value'!CL77)</f>
        <v>-620553958.4472512</v>
      </c>
      <c r="CM77" s="95">
        <f>IF(CM78&lt;'Rental on Value'!CM77,CM78,'Rental on Value'!CM77)</f>
        <v>-670198275.12303138</v>
      </c>
      <c r="CN77" s="95">
        <f>IF(CN78&lt;'Rental on Value'!CN77,CN78,'Rental on Value'!CN77)</f>
        <v>-723814137.13287389</v>
      </c>
      <c r="CO77" s="95">
        <f>IF(CO78&lt;'Rental on Value'!CO77,CO78,'Rental on Value'!CO77)</f>
        <v>-781719268.10350382</v>
      </c>
      <c r="CP77" s="95">
        <f>IF(CP78&lt;'Rental on Value'!CP77,CP78,'Rental on Value'!CP77)</f>
        <v>-844256809.55178416</v>
      </c>
      <c r="CQ77" s="95">
        <f>IF(CQ78&lt;'Rental on Value'!CQ77,CQ78,'Rental on Value'!CQ77)</f>
        <v>-911797354.31592703</v>
      </c>
      <c r="CR77" s="95">
        <f>IF(CR78&lt;'Rental on Value'!CR77,CR78,'Rental on Value'!CR77)</f>
        <v>-984741142.66120136</v>
      </c>
      <c r="CS77" s="95">
        <f>IF(CS78&lt;'Rental on Value'!CS77,CS78,'Rental on Value'!CS77)</f>
        <v>-1063520434.0740974</v>
      </c>
      <c r="CT77" s="95">
        <f>IF(CT78&lt;'Rental on Value'!CT77,CT78,'Rental on Value'!CT77)</f>
        <v>-1148602068.8000252</v>
      </c>
      <c r="CU77" s="95">
        <f>IF(CU78&lt;'Rental on Value'!CU77,CU78,'Rental on Value'!CU77)</f>
        <v>-1240490234.3040276</v>
      </c>
      <c r="CV77" s="95">
        <f>IF(CV78&lt;'Rental on Value'!CV77,CV78,'Rental on Value'!CV77)</f>
        <v>-1339729453.0483499</v>
      </c>
      <c r="CW77" s="95">
        <f>IF(CW78&lt;'Rental on Value'!CW77,CW78,'Rental on Value'!CW77)</f>
        <v>-1446907809.2922182</v>
      </c>
      <c r="CX77" s="95">
        <f>IF(CX78&lt;'Rental on Value'!CX77,CX78,'Rental on Value'!CX77)</f>
        <v>-1562660434.0355954</v>
      </c>
      <c r="CY77" s="95">
        <f>IF(CY78&lt;'Rental on Value'!CY77,CY78,'Rental on Value'!CY77)</f>
        <v>-1687673268.7584436</v>
      </c>
    </row>
    <row r="78" spans="2:103" customFormat="1" x14ac:dyDescent="0.2">
      <c r="B78" s="10" t="s">
        <v>0</v>
      </c>
      <c r="C78" s="10"/>
      <c r="D78" s="95">
        <f>(SUM(D72,D74,D75,D76)*$C$28)*-1</f>
        <v>-828584.06793228909</v>
      </c>
      <c r="E78" s="95">
        <f t="shared" ref="E78:BP78" si="6">(SUM(E72,E74,E75,E76)*$C$28)*-1</f>
        <v>-894870.79336687236</v>
      </c>
      <c r="F78" s="95">
        <f t="shared" si="6"/>
        <v>-966460.45683622209</v>
      </c>
      <c r="G78" s="95">
        <f t="shared" si="6"/>
        <v>-1043777.2933831201</v>
      </c>
      <c r="H78" s="95">
        <f t="shared" si="6"/>
        <v>-1127279.4768537697</v>
      </c>
      <c r="I78" s="95">
        <f t="shared" si="6"/>
        <v>-1217461.8350020715</v>
      </c>
      <c r="J78" s="95">
        <f t="shared" si="6"/>
        <v>-1314858.781802237</v>
      </c>
      <c r="K78" s="95">
        <f t="shared" si="6"/>
        <v>-1420047.4843464163</v>
      </c>
      <c r="L78" s="95">
        <f t="shared" si="6"/>
        <v>-1533651.2830941295</v>
      </c>
      <c r="M78" s="95">
        <f t="shared" si="6"/>
        <v>-1656343.3857416601</v>
      </c>
      <c r="N78" s="95">
        <f t="shared" si="6"/>
        <v>-1788850.8566009931</v>
      </c>
      <c r="O78" s="95">
        <f t="shared" si="6"/>
        <v>-1931958.9251290727</v>
      </c>
      <c r="P78" s="95">
        <f t="shared" si="6"/>
        <v>-2086515.6391393987</v>
      </c>
      <c r="Q78" s="95">
        <f t="shared" si="6"/>
        <v>-2253436.8902705512</v>
      </c>
      <c r="R78" s="95">
        <f t="shared" si="6"/>
        <v>-2433711.8414921951</v>
      </c>
      <c r="S78" s="95">
        <f t="shared" si="6"/>
        <v>-2628408.788811571</v>
      </c>
      <c r="T78" s="95">
        <f t="shared" si="6"/>
        <v>-2838681.4919164968</v>
      </c>
      <c r="U78" s="95">
        <f t="shared" si="6"/>
        <v>-3065776.0112698167</v>
      </c>
      <c r="V78" s="95">
        <f t="shared" si="6"/>
        <v>-3311038.0921714022</v>
      </c>
      <c r="W78" s="95">
        <f t="shared" si="6"/>
        <v>-3575921.1395451152</v>
      </c>
      <c r="X78" s="95">
        <f t="shared" si="6"/>
        <v>-3861994.8307087244</v>
      </c>
      <c r="Y78" s="95">
        <f t="shared" si="6"/>
        <v>-4170954.4171654219</v>
      </c>
      <c r="Z78" s="95">
        <f t="shared" si="6"/>
        <v>-4504630.770538656</v>
      </c>
      <c r="AA78" s="95">
        <f t="shared" si="6"/>
        <v>-4865001.2321817493</v>
      </c>
      <c r="AB78" s="95">
        <f t="shared" si="6"/>
        <v>-5254201.330756289</v>
      </c>
      <c r="AC78" s="95">
        <f t="shared" si="6"/>
        <v>-5674537.4372167923</v>
      </c>
      <c r="AD78" s="95">
        <f t="shared" si="6"/>
        <v>-6128500.4321941352</v>
      </c>
      <c r="AE78" s="95">
        <f t="shared" si="6"/>
        <v>-6618780.4667696683</v>
      </c>
      <c r="AF78" s="95">
        <f t="shared" si="6"/>
        <v>-7148282.9041112419</v>
      </c>
      <c r="AG78" s="95">
        <f t="shared" si="6"/>
        <v>-7720145.5364401415</v>
      </c>
      <c r="AH78" s="95">
        <f t="shared" si="6"/>
        <v>-8337757.179355354</v>
      </c>
      <c r="AI78" s="95">
        <f t="shared" si="6"/>
        <v>-9004777.7537037842</v>
      </c>
      <c r="AJ78" s="95">
        <f t="shared" si="6"/>
        <v>-9725159.9740000851</v>
      </c>
      <c r="AK78" s="95">
        <f t="shared" si="6"/>
        <v>-10503172.771920092</v>
      </c>
      <c r="AL78" s="95">
        <f t="shared" si="6"/>
        <v>-11343426.593673704</v>
      </c>
      <c r="AM78" s="95">
        <f t="shared" si="6"/>
        <v>-12250900.7211676</v>
      </c>
      <c r="AN78" s="95">
        <f t="shared" si="6"/>
        <v>-13230972.778861009</v>
      </c>
      <c r="AO78" s="95">
        <f t="shared" si="6"/>
        <v>-14289450.601169894</v>
      </c>
      <c r="AP78" s="95">
        <f t="shared" si="6"/>
        <v>-15432606.649263484</v>
      </c>
      <c r="AQ78" s="95">
        <f t="shared" si="6"/>
        <v>-16667215.181204565</v>
      </c>
      <c r="AR78" s="95">
        <f t="shared" si="6"/>
        <v>-18000592.395700932</v>
      </c>
      <c r="AS78" s="95">
        <f t="shared" si="6"/>
        <v>-19440639.787357006</v>
      </c>
      <c r="AT78" s="95">
        <f t="shared" si="6"/>
        <v>-20995890.970345572</v>
      </c>
      <c r="AU78" s="95">
        <f t="shared" si="6"/>
        <v>-22675562.247973211</v>
      </c>
      <c r="AV78" s="95">
        <f t="shared" si="6"/>
        <v>-24489607.227811076</v>
      </c>
      <c r="AW78" s="95">
        <f t="shared" si="6"/>
        <v>-26448775.806035966</v>
      </c>
      <c r="AX78" s="95">
        <f t="shared" si="6"/>
        <v>-28564677.870518841</v>
      </c>
      <c r="AY78" s="95">
        <f t="shared" si="6"/>
        <v>-30849852.100160353</v>
      </c>
      <c r="AZ78" s="95">
        <f t="shared" si="6"/>
        <v>-33317840.268173181</v>
      </c>
      <c r="BA78" s="95">
        <f t="shared" si="6"/>
        <v>-35983267.489627041</v>
      </c>
      <c r="BB78" s="95">
        <f t="shared" si="6"/>
        <v>-38861928.888797201</v>
      </c>
      <c r="BC78" s="95">
        <f t="shared" si="6"/>
        <v>-41970883.199900992</v>
      </c>
      <c r="BD78" s="95">
        <f t="shared" si="6"/>
        <v>-45328553.855893061</v>
      </c>
      <c r="BE78" s="95">
        <f t="shared" si="6"/>
        <v>-48954838.164364524</v>
      </c>
      <c r="BF78" s="95">
        <f t="shared" si="6"/>
        <v>-52871225.217513673</v>
      </c>
      <c r="BG78" s="95">
        <f t="shared" si="6"/>
        <v>-57100923.234914787</v>
      </c>
      <c r="BH78" s="95">
        <f t="shared" si="6"/>
        <v>-61668997.093707971</v>
      </c>
      <c r="BI78" s="95">
        <f t="shared" si="6"/>
        <v>-66602516.861204609</v>
      </c>
      <c r="BJ78" s="95">
        <f t="shared" si="6"/>
        <v>-71930718.210100979</v>
      </c>
      <c r="BK78" s="95">
        <f t="shared" si="6"/>
        <v>-77685175.666909084</v>
      </c>
      <c r="BL78" s="95">
        <f t="shared" si="6"/>
        <v>-83899989.720261797</v>
      </c>
      <c r="BM78" s="95">
        <f t="shared" si="6"/>
        <v>-90611988.897882745</v>
      </c>
      <c r="BN78" s="95">
        <f t="shared" si="6"/>
        <v>-97860948.009713382</v>
      </c>
      <c r="BO78" s="95">
        <f t="shared" si="6"/>
        <v>-105689823.85049047</v>
      </c>
      <c r="BP78" s="95">
        <f t="shared" si="6"/>
        <v>-114145009.75852969</v>
      </c>
      <c r="BQ78" s="95">
        <f t="shared" ref="BQ78:CY78" si="7">(SUM(BQ72,BQ74,BQ75,BQ76)*$C$28)*-1</f>
        <v>-123276610.53921209</v>
      </c>
      <c r="BR78" s="95">
        <f t="shared" si="7"/>
        <v>-133138739.38234907</v>
      </c>
      <c r="BS78" s="95">
        <f t="shared" si="7"/>
        <v>-143789838.53293699</v>
      </c>
      <c r="BT78" s="95">
        <f t="shared" si="7"/>
        <v>-155293025.61557198</v>
      </c>
      <c r="BU78" s="95">
        <f t="shared" si="7"/>
        <v>-167716467.66481775</v>
      </c>
      <c r="BV78" s="95">
        <f t="shared" si="7"/>
        <v>-181133785.07800317</v>
      </c>
      <c r="BW78" s="95">
        <f t="shared" si="7"/>
        <v>-195624487.88424343</v>
      </c>
      <c r="BX78" s="95">
        <f t="shared" si="7"/>
        <v>-211274446.91498294</v>
      </c>
      <c r="BY78" s="95">
        <f t="shared" si="7"/>
        <v>-228176402.6681816</v>
      </c>
      <c r="BZ78" s="95">
        <f t="shared" si="7"/>
        <v>-246430514.88163617</v>
      </c>
      <c r="CA78" s="95">
        <f t="shared" si="7"/>
        <v>-266144956.07216707</v>
      </c>
      <c r="CB78" s="95">
        <f t="shared" si="7"/>
        <v>-287436552.55794042</v>
      </c>
      <c r="CC78" s="95">
        <f t="shared" si="7"/>
        <v>-310431476.76257575</v>
      </c>
      <c r="CD78" s="95">
        <f t="shared" si="7"/>
        <v>-335265994.90358174</v>
      </c>
      <c r="CE78" s="95">
        <f t="shared" si="7"/>
        <v>-362087274.49586827</v>
      </c>
      <c r="CF78" s="95">
        <f t="shared" si="7"/>
        <v>-391054256.45553786</v>
      </c>
      <c r="CG78" s="95">
        <f t="shared" si="7"/>
        <v>-422338596.97198087</v>
      </c>
      <c r="CH78" s="95">
        <f t="shared" si="7"/>
        <v>-456125684.72973931</v>
      </c>
      <c r="CI78" s="95">
        <f t="shared" si="7"/>
        <v>-492615739.50811851</v>
      </c>
      <c r="CJ78" s="95">
        <f t="shared" si="7"/>
        <v>-532024998.66876811</v>
      </c>
      <c r="CK78" s="95">
        <f t="shared" si="7"/>
        <v>-574586998.56226969</v>
      </c>
      <c r="CL78" s="95">
        <f t="shared" si="7"/>
        <v>-620553958.4472512</v>
      </c>
      <c r="CM78" s="95">
        <f t="shared" si="7"/>
        <v>-670198275.12303138</v>
      </c>
      <c r="CN78" s="95">
        <f t="shared" si="7"/>
        <v>-723814137.13287389</v>
      </c>
      <c r="CO78" s="95">
        <f t="shared" si="7"/>
        <v>-781719268.10350382</v>
      </c>
      <c r="CP78" s="95">
        <f t="shared" si="7"/>
        <v>-844256809.55178416</v>
      </c>
      <c r="CQ78" s="95">
        <f t="shared" si="7"/>
        <v>-911797354.31592703</v>
      </c>
      <c r="CR78" s="95">
        <f t="shared" si="7"/>
        <v>-984741142.66120136</v>
      </c>
      <c r="CS78" s="95">
        <f t="shared" si="7"/>
        <v>-1063520434.0740974</v>
      </c>
      <c r="CT78" s="95">
        <f t="shared" si="7"/>
        <v>-1148602068.8000252</v>
      </c>
      <c r="CU78" s="95">
        <f t="shared" si="7"/>
        <v>-1240490234.3040276</v>
      </c>
      <c r="CV78" s="95">
        <f t="shared" si="7"/>
        <v>-1339729453.0483499</v>
      </c>
      <c r="CW78" s="95">
        <f t="shared" si="7"/>
        <v>-1446907809.2922182</v>
      </c>
      <c r="CX78" s="95">
        <f t="shared" si="7"/>
        <v>-1562660434.0355954</v>
      </c>
      <c r="CY78" s="95">
        <f t="shared" si="7"/>
        <v>-1687673268.7584436</v>
      </c>
    </row>
    <row r="79" spans="2:103" s="29" customFormat="1" x14ac:dyDescent="0.2">
      <c r="B79" s="29" t="s">
        <v>33</v>
      </c>
      <c r="D79" s="96"/>
      <c r="E79" s="96"/>
      <c r="F79" s="96"/>
      <c r="G79" s="96"/>
      <c r="H79" s="96">
        <f>IF(H72=0,0,FV($C$37,H71,,$C$36))</f>
        <v>-334556.39440000011</v>
      </c>
      <c r="I79" s="96"/>
      <c r="J79" s="96"/>
      <c r="K79" s="96"/>
      <c r="L79" s="96"/>
      <c r="M79" s="96">
        <f>IF(M72=0,0,FV($C$37,M71,,$C$36))</f>
        <v>-447711.92413571366</v>
      </c>
      <c r="N79" s="96"/>
      <c r="O79" s="96"/>
      <c r="P79" s="96"/>
      <c r="Q79" s="96"/>
      <c r="R79" s="96">
        <f>IF(R72=0,0,FV($C$37,R71,,$C$36))</f>
        <v>-599139.54827492312</v>
      </c>
      <c r="S79" s="96"/>
      <c r="T79" s="96"/>
      <c r="U79" s="96"/>
      <c r="V79" s="96"/>
      <c r="W79" s="96">
        <f>IF(W72=0,0,FV($C$37,W71,,$C$36))</f>
        <v>-801783.86805321195</v>
      </c>
      <c r="X79" s="96"/>
      <c r="Y79" s="96"/>
      <c r="Z79" s="96"/>
      <c r="AA79" s="96"/>
      <c r="AB79" s="96">
        <f>IF(AB72=0,0,FV($C$37,AB71,,$C$36))</f>
        <v>-1072967.6799358721</v>
      </c>
      <c r="AC79" s="96"/>
      <c r="AD79" s="96"/>
      <c r="AE79" s="96"/>
      <c r="AF79" s="96"/>
      <c r="AG79" s="96">
        <f>IF(AG72=0,0,FV($C$37,AG71,,$C$36))</f>
        <v>-1435872.793228315</v>
      </c>
      <c r="AH79" s="96"/>
      <c r="AI79" s="96"/>
      <c r="AJ79" s="96"/>
      <c r="AK79" s="96"/>
      <c r="AL79" s="96">
        <f>IF(AL72=0,0,FV($C$37,AL71,,$C$36))</f>
        <v>-1921521.6980780875</v>
      </c>
      <c r="AM79" s="96"/>
      <c r="AN79" s="96"/>
      <c r="AO79" s="96"/>
      <c r="AP79" s="96"/>
      <c r="AQ79" s="96">
        <f>IF(AQ72=0,0,FV($C$37,AQ71,,$C$36))</f>
        <v>-2571429.4842814822</v>
      </c>
      <c r="AR79" s="96"/>
      <c r="AS79" s="96"/>
      <c r="AT79" s="96"/>
      <c r="AU79" s="96"/>
      <c r="AV79" s="96">
        <f>IF(AV72=0,0,FV($C$37,AV71,,$C$36))</f>
        <v>-3441152.7068602578</v>
      </c>
      <c r="AW79" s="96"/>
      <c r="AX79" s="96"/>
      <c r="AY79" s="96"/>
      <c r="AZ79" s="96"/>
      <c r="BA79" s="96">
        <f>IF(BA72=0,0,FV($C$37,BA71,,$C$36))</f>
        <v>-4605038.5687478725</v>
      </c>
      <c r="BF79" s="96">
        <f>IF(BF72=0,0,FV($C$37,BF71,,$C$36))</f>
        <v>-6162580.3985329019</v>
      </c>
      <c r="BK79" s="96">
        <f>IF(BK72=0,0,FV($C$37,BK71,,$C$36))</f>
        <v>-8246922.7133331308</v>
      </c>
      <c r="BP79" s="96">
        <f>IF(BP72=0,0,FV($C$37,BP71,,$C$36))</f>
        <v>-11036242.91147279</v>
      </c>
      <c r="BU79" s="96">
        <f>IF(BU72=0,0,FV($C$37,BU71,,$C$36))</f>
        <v>-14768982.544739585</v>
      </c>
      <c r="BZ79" s="96">
        <f>IF(BZ72=0,0,FV($C$37,BZ71,,$C$36))</f>
        <v>-19764230.196498457</v>
      </c>
      <c r="CE79" s="96">
        <f>IF(CE72=0,0,FV($C$37,CE71,,$C$36))</f>
        <v>-26448998.370528512</v>
      </c>
      <c r="CJ79" s="96">
        <f>IF(CJ72=0,0,FV($C$37,CJ71,,$C$36))</f>
        <v>-35394726.121341988</v>
      </c>
      <c r="CO79" s="96">
        <f>IF(CO72=0,0,FV($C$37,CO71,,$C$36))</f>
        <v>-47366127.807726696</v>
      </c>
      <c r="CT79" s="96">
        <f>IF(CT72=0,0,FV($C$37,CT71,,$C$36))</f>
        <v>-63386563.744170517</v>
      </c>
    </row>
    <row r="80" spans="2:103" x14ac:dyDescent="0.2">
      <c r="B80" s="24" t="s">
        <v>17</v>
      </c>
      <c r="D80" s="73">
        <f>SUM(D72:D79)-D78</f>
        <v>4296895.1783210775</v>
      </c>
      <c r="E80" s="73">
        <f>SUM(E72:E79)-E78</f>
        <v>4640646.7925867653</v>
      </c>
      <c r="F80" s="73">
        <f t="shared" ref="F80:BQ80" si="8">SUM(F72:F79)-F78</f>
        <v>5011898.5359937064</v>
      </c>
      <c r="G80" s="73">
        <f t="shared" si="8"/>
        <v>5412850.4188732039</v>
      </c>
      <c r="H80" s="73">
        <f t="shared" si="8"/>
        <v>5511322.0579830613</v>
      </c>
      <c r="I80" s="73">
        <f t="shared" si="8"/>
        <v>6313548.7285737069</v>
      </c>
      <c r="J80" s="73">
        <f t="shared" si="8"/>
        <v>6818632.6268596034</v>
      </c>
      <c r="K80" s="73">
        <f t="shared" si="8"/>
        <v>7364123.2370083723</v>
      </c>
      <c r="L80" s="73">
        <f t="shared" si="8"/>
        <v>7953253.0959690427</v>
      </c>
      <c r="M80" s="73">
        <f t="shared" si="8"/>
        <v>8141801.4195108535</v>
      </c>
      <c r="N80" s="73">
        <f t="shared" si="8"/>
        <v>9276674.4111382943</v>
      </c>
      <c r="O80" s="73">
        <f t="shared" si="8"/>
        <v>10018808.364029357</v>
      </c>
      <c r="P80" s="73">
        <f t="shared" si="8"/>
        <v>10820313.033151709</v>
      </c>
      <c r="Q80" s="73">
        <f t="shared" si="8"/>
        <v>11685938.075803842</v>
      </c>
      <c r="R80" s="73">
        <f t="shared" si="8"/>
        <v>12021673.573593233</v>
      </c>
      <c r="S80" s="73">
        <f t="shared" si="8"/>
        <v>13630478.171617605</v>
      </c>
      <c r="T80" s="73">
        <f t="shared" si="8"/>
        <v>14720916.425347015</v>
      </c>
      <c r="U80" s="73">
        <f t="shared" si="8"/>
        <v>15898589.739374777</v>
      </c>
      <c r="V80" s="73">
        <f t="shared" si="8"/>
        <v>17170476.918524764</v>
      </c>
      <c r="W80" s="73">
        <f t="shared" si="8"/>
        <v>17742331.203953527</v>
      </c>
      <c r="X80" s="73">
        <f t="shared" si="8"/>
        <v>20027644.277767289</v>
      </c>
      <c r="Y80" s="73">
        <f t="shared" si="8"/>
        <v>21629855.819988672</v>
      </c>
      <c r="Z80" s="73">
        <f t="shared" si="8"/>
        <v>23360244.285587765</v>
      </c>
      <c r="AA80" s="73">
        <f t="shared" si="8"/>
        <v>25229063.828434784</v>
      </c>
      <c r="AB80" s="73">
        <f t="shared" si="8"/>
        <v>26174421.254773695</v>
      </c>
      <c r="AC80" s="73">
        <f t="shared" si="8"/>
        <v>29427180.049486335</v>
      </c>
      <c r="AD80" s="73">
        <f t="shared" si="8"/>
        <v>31781354.453445241</v>
      </c>
      <c r="AE80" s="73">
        <f t="shared" si="8"/>
        <v>34323862.809720866</v>
      </c>
      <c r="AF80" s="73">
        <f t="shared" si="8"/>
        <v>37069771.834498547</v>
      </c>
      <c r="AG80" s="73">
        <f t="shared" si="8"/>
        <v>38599480.78803011</v>
      </c>
      <c r="AH80" s="73">
        <f t="shared" si="8"/>
        <v>43238181.867759109</v>
      </c>
      <c r="AI80" s="73">
        <f t="shared" si="8"/>
        <v>46697236.417179838</v>
      </c>
      <c r="AJ80" s="73">
        <f t="shared" si="8"/>
        <v>50433015.330554232</v>
      </c>
      <c r="AK80" s="73">
        <f t="shared" si="8"/>
        <v>54467656.556998581</v>
      </c>
      <c r="AL80" s="73">
        <f t="shared" si="8"/>
        <v>56903547.383480377</v>
      </c>
      <c r="AM80" s="73">
        <f t="shared" si="8"/>
        <v>63531074.608083136</v>
      </c>
      <c r="AN80" s="73">
        <f t="shared" si="8"/>
        <v>68613560.576729804</v>
      </c>
      <c r="AO80" s="73">
        <f t="shared" si="8"/>
        <v>74102645.422868207</v>
      </c>
      <c r="AP80" s="73">
        <f t="shared" si="8"/>
        <v>80030857.056697667</v>
      </c>
      <c r="AQ80" s="73">
        <f t="shared" si="8"/>
        <v>83861896.136952013</v>
      </c>
      <c r="AR80" s="73">
        <f t="shared" si="8"/>
        <v>93347991.670932174</v>
      </c>
      <c r="AS80" s="73">
        <f t="shared" si="8"/>
        <v>100815831.00460674</v>
      </c>
      <c r="AT80" s="73">
        <f t="shared" si="8"/>
        <v>108881097.48497531</v>
      </c>
      <c r="AU80" s="73">
        <f t="shared" si="8"/>
        <v>117591585.28377336</v>
      </c>
      <c r="AV80" s="73">
        <f t="shared" si="8"/>
        <v>123557759.39961496</v>
      </c>
      <c r="AW80" s="73">
        <f t="shared" si="8"/>
        <v>137158825.07499322</v>
      </c>
      <c r="AX80" s="73">
        <f t="shared" si="8"/>
        <v>148131531.08099273</v>
      </c>
      <c r="AY80" s="73">
        <f t="shared" si="8"/>
        <v>159982053.56747216</v>
      </c>
      <c r="AZ80" s="73">
        <f t="shared" si="8"/>
        <v>172780617.8528699</v>
      </c>
      <c r="BA80" s="73">
        <f t="shared" si="8"/>
        <v>181998028.71235165</v>
      </c>
      <c r="BB80" s="73">
        <f t="shared" si="8"/>
        <v>201531312.66358754</v>
      </c>
      <c r="BC80" s="73">
        <f t="shared" si="8"/>
        <v>217653817.67667452</v>
      </c>
      <c r="BD80" s="73">
        <f t="shared" si="8"/>
        <v>235066123.09080851</v>
      </c>
      <c r="BE80" s="73">
        <f t="shared" si="8"/>
        <v>253871412.93807328</v>
      </c>
      <c r="BF80" s="73">
        <f t="shared" si="8"/>
        <v>268018545.57458618</v>
      </c>
      <c r="BG80" s="73">
        <f t="shared" si="8"/>
        <v>296115616.05096871</v>
      </c>
      <c r="BH80" s="73">
        <f t="shared" si="8"/>
        <v>319804865.33504623</v>
      </c>
      <c r="BI80" s="73">
        <f t="shared" si="8"/>
        <v>345389254.56184983</v>
      </c>
      <c r="BJ80" s="73">
        <f t="shared" si="8"/>
        <v>373020394.92679787</v>
      </c>
      <c r="BK80" s="73">
        <f t="shared" si="8"/>
        <v>394615103.8076086</v>
      </c>
      <c r="BL80" s="73">
        <f t="shared" si="8"/>
        <v>435090988.64261717</v>
      </c>
      <c r="BM80" s="73">
        <f t="shared" si="8"/>
        <v>469898267.73402649</v>
      </c>
      <c r="BN80" s="73">
        <f t="shared" si="8"/>
        <v>507490129.1527487</v>
      </c>
      <c r="BO80" s="73">
        <f t="shared" si="8"/>
        <v>548089339.48496854</v>
      </c>
      <c r="BP80" s="73">
        <f t="shared" si="8"/>
        <v>580900243.73229337</v>
      </c>
      <c r="BQ80" s="73">
        <f t="shared" si="8"/>
        <v>639291405.57526755</v>
      </c>
      <c r="BR80" s="73">
        <f t="shared" ref="BR80:CY80" si="9">SUM(BR72:BR79)-BR78</f>
        <v>690434718.02128911</v>
      </c>
      <c r="BS80" s="73">
        <f t="shared" si="9"/>
        <v>745669495.46299219</v>
      </c>
      <c r="BT80" s="73">
        <f t="shared" si="9"/>
        <v>805323055.10003161</v>
      </c>
      <c r="BU80" s="73">
        <f t="shared" si="9"/>
        <v>854979916.96329451</v>
      </c>
      <c r="BV80" s="73">
        <f t="shared" si="9"/>
        <v>939328811.46867704</v>
      </c>
      <c r="BW80" s="73">
        <f t="shared" si="9"/>
        <v>1014475116.3861713</v>
      </c>
      <c r="BX80" s="73">
        <f t="shared" si="9"/>
        <v>1095633125.6970649</v>
      </c>
      <c r="BY80" s="73">
        <f t="shared" si="9"/>
        <v>1183283775.7528305</v>
      </c>
      <c r="BZ80" s="73">
        <f t="shared" si="9"/>
        <v>1258182247.6165586</v>
      </c>
      <c r="CA80" s="73">
        <f t="shared" si="9"/>
        <v>1380182196.0381014</v>
      </c>
      <c r="CB80" s="73">
        <f t="shared" si="9"/>
        <v>1490596771.7211497</v>
      </c>
      <c r="CC80" s="73">
        <f t="shared" si="9"/>
        <v>1609844513.4588418</v>
      </c>
      <c r="CD80" s="73">
        <f t="shared" si="9"/>
        <v>1738632074.5355492</v>
      </c>
      <c r="CE80" s="73">
        <f t="shared" si="9"/>
        <v>1851273642.1278646</v>
      </c>
      <c r="CF80" s="73">
        <f t="shared" si="9"/>
        <v>2027940451.738265</v>
      </c>
      <c r="CG80" s="73">
        <f t="shared" si="9"/>
        <v>2190175687.877326</v>
      </c>
      <c r="CH80" s="73">
        <f t="shared" si="9"/>
        <v>2365389742.9075122</v>
      </c>
      <c r="CI80" s="73">
        <f t="shared" si="9"/>
        <v>2554620922.3401132</v>
      </c>
      <c r="CJ80" s="73">
        <f t="shared" si="9"/>
        <v>2723595870.005981</v>
      </c>
      <c r="CK80" s="73">
        <f t="shared" si="9"/>
        <v>2979709843.8175087</v>
      </c>
      <c r="CL80" s="73">
        <f t="shared" si="9"/>
        <v>3218086631.3229098</v>
      </c>
      <c r="CM80" s="73">
        <f t="shared" si="9"/>
        <v>3475533561.828743</v>
      </c>
      <c r="CN80" s="73">
        <f t="shared" si="9"/>
        <v>3753576246.775043</v>
      </c>
      <c r="CO80" s="73">
        <f t="shared" si="9"/>
        <v>4006496218.7093196</v>
      </c>
      <c r="CP80" s="73">
        <f t="shared" si="9"/>
        <v>4378171334.23841</v>
      </c>
      <c r="CQ80" s="73">
        <f t="shared" si="9"/>
        <v>4728425040.9774837</v>
      </c>
      <c r="CR80" s="73">
        <f t="shared" si="9"/>
        <v>5106699044.2556829</v>
      </c>
      <c r="CS80" s="73">
        <f t="shared" si="9"/>
        <v>5515234967.7961369</v>
      </c>
      <c r="CT80" s="73">
        <f t="shared" si="9"/>
        <v>5893067201.4756613</v>
      </c>
      <c r="CU80" s="73">
        <f t="shared" si="9"/>
        <v>6432970066.437418</v>
      </c>
      <c r="CV80" s="73">
        <f t="shared" si="9"/>
        <v>6947607671.7524109</v>
      </c>
      <c r="CW80" s="73">
        <f t="shared" si="9"/>
        <v>7503416285.4926043</v>
      </c>
      <c r="CX80" s="73">
        <f t="shared" si="9"/>
        <v>8103689588.3320141</v>
      </c>
      <c r="CY80" s="73">
        <f t="shared" si="9"/>
        <v>8751984755.3985767</v>
      </c>
    </row>
    <row r="81" spans="2:102" x14ac:dyDescent="0.2">
      <c r="B81" s="24" t="s">
        <v>19</v>
      </c>
      <c r="D81" s="73">
        <f>IF(C62&gt;C68,"loan error",(PMT($C$61/12,$C$62*12,$G$58,0,0)*12)*-1)</f>
        <v>-5706966.2277270872</v>
      </c>
      <c r="E81" s="73">
        <f t="shared" ref="E81:BP81" si="10">IF(E$71&gt;$C$62,0,D81)</f>
        <v>-5706966.2277270872</v>
      </c>
      <c r="F81" s="73">
        <f t="shared" si="10"/>
        <v>-5706966.2277270872</v>
      </c>
      <c r="G81" s="73">
        <f t="shared" si="10"/>
        <v>-5706966.2277270872</v>
      </c>
      <c r="H81" s="73">
        <f t="shared" si="10"/>
        <v>-5706966.2277270872</v>
      </c>
      <c r="I81" s="73">
        <f t="shared" si="10"/>
        <v>-5706966.2277270872</v>
      </c>
      <c r="J81" s="73">
        <f t="shared" si="10"/>
        <v>-5706966.2277270872</v>
      </c>
      <c r="K81" s="73">
        <f t="shared" si="10"/>
        <v>-5706966.2277270872</v>
      </c>
      <c r="L81" s="73">
        <f t="shared" si="10"/>
        <v>-5706966.2277270872</v>
      </c>
      <c r="M81" s="73">
        <f t="shared" si="10"/>
        <v>-5706966.2277270872</v>
      </c>
      <c r="N81" s="73">
        <f t="shared" si="10"/>
        <v>0</v>
      </c>
      <c r="O81" s="73">
        <f t="shared" si="10"/>
        <v>0</v>
      </c>
      <c r="P81" s="73">
        <f t="shared" si="10"/>
        <v>0</v>
      </c>
      <c r="Q81" s="73">
        <f t="shared" si="10"/>
        <v>0</v>
      </c>
      <c r="R81" s="73">
        <f t="shared" si="10"/>
        <v>0</v>
      </c>
      <c r="S81" s="73">
        <f t="shared" si="10"/>
        <v>0</v>
      </c>
      <c r="T81" s="73">
        <f t="shared" si="10"/>
        <v>0</v>
      </c>
      <c r="U81" s="73">
        <f t="shared" si="10"/>
        <v>0</v>
      </c>
      <c r="V81" s="73">
        <f t="shared" si="10"/>
        <v>0</v>
      </c>
      <c r="W81" s="73">
        <f t="shared" si="10"/>
        <v>0</v>
      </c>
      <c r="X81" s="73">
        <f t="shared" si="10"/>
        <v>0</v>
      </c>
      <c r="Y81" s="73">
        <f t="shared" si="10"/>
        <v>0</v>
      </c>
      <c r="Z81" s="73">
        <f t="shared" si="10"/>
        <v>0</v>
      </c>
      <c r="AA81" s="73">
        <f t="shared" si="10"/>
        <v>0</v>
      </c>
      <c r="AB81" s="73">
        <f t="shared" si="10"/>
        <v>0</v>
      </c>
      <c r="AC81" s="73">
        <f t="shared" si="10"/>
        <v>0</v>
      </c>
      <c r="AD81" s="73">
        <f t="shared" si="10"/>
        <v>0</v>
      </c>
      <c r="AE81" s="73">
        <f t="shared" si="10"/>
        <v>0</v>
      </c>
      <c r="AF81" s="73">
        <f t="shared" si="10"/>
        <v>0</v>
      </c>
      <c r="AG81" s="73">
        <f t="shared" si="10"/>
        <v>0</v>
      </c>
      <c r="AH81" s="73">
        <f t="shared" si="10"/>
        <v>0</v>
      </c>
      <c r="AI81" s="73">
        <f t="shared" si="10"/>
        <v>0</v>
      </c>
      <c r="AJ81" s="73">
        <f t="shared" si="10"/>
        <v>0</v>
      </c>
      <c r="AK81" s="73">
        <f t="shared" si="10"/>
        <v>0</v>
      </c>
      <c r="AL81" s="73">
        <f t="shared" si="10"/>
        <v>0</v>
      </c>
      <c r="AM81" s="73">
        <f t="shared" si="10"/>
        <v>0</v>
      </c>
      <c r="AN81" s="73">
        <f t="shared" si="10"/>
        <v>0</v>
      </c>
      <c r="AO81" s="73">
        <f t="shared" si="10"/>
        <v>0</v>
      </c>
      <c r="AP81" s="73">
        <f t="shared" si="10"/>
        <v>0</v>
      </c>
      <c r="AQ81" s="73">
        <f t="shared" si="10"/>
        <v>0</v>
      </c>
      <c r="AR81" s="73">
        <f t="shared" si="10"/>
        <v>0</v>
      </c>
      <c r="AS81" s="73">
        <f t="shared" si="10"/>
        <v>0</v>
      </c>
      <c r="AT81" s="73">
        <f t="shared" si="10"/>
        <v>0</v>
      </c>
      <c r="AU81" s="73">
        <f t="shared" si="10"/>
        <v>0</v>
      </c>
      <c r="AV81" s="73">
        <f t="shared" si="10"/>
        <v>0</v>
      </c>
      <c r="AW81" s="73">
        <f t="shared" si="10"/>
        <v>0</v>
      </c>
      <c r="AX81" s="73">
        <f t="shared" si="10"/>
        <v>0</v>
      </c>
      <c r="AY81" s="73">
        <f t="shared" si="10"/>
        <v>0</v>
      </c>
      <c r="AZ81" s="73">
        <f t="shared" si="10"/>
        <v>0</v>
      </c>
      <c r="BA81" s="73">
        <f t="shared" si="10"/>
        <v>0</v>
      </c>
      <c r="BB81" s="73">
        <f t="shared" si="10"/>
        <v>0</v>
      </c>
      <c r="BC81" s="73">
        <f t="shared" si="10"/>
        <v>0</v>
      </c>
      <c r="BD81" s="73">
        <f t="shared" si="10"/>
        <v>0</v>
      </c>
      <c r="BE81" s="73">
        <f t="shared" si="10"/>
        <v>0</v>
      </c>
      <c r="BF81" s="73">
        <f t="shared" si="10"/>
        <v>0</v>
      </c>
      <c r="BG81" s="73">
        <f t="shared" si="10"/>
        <v>0</v>
      </c>
      <c r="BH81" s="73">
        <f t="shared" si="10"/>
        <v>0</v>
      </c>
      <c r="BI81" s="73">
        <f t="shared" si="10"/>
        <v>0</v>
      </c>
      <c r="BJ81" s="73">
        <f t="shared" si="10"/>
        <v>0</v>
      </c>
      <c r="BK81" s="73">
        <f t="shared" si="10"/>
        <v>0</v>
      </c>
      <c r="BL81" s="73">
        <f t="shared" si="10"/>
        <v>0</v>
      </c>
      <c r="BM81" s="73">
        <f t="shared" si="10"/>
        <v>0</v>
      </c>
      <c r="BN81" s="73">
        <f t="shared" si="10"/>
        <v>0</v>
      </c>
      <c r="BO81" s="73">
        <f t="shared" si="10"/>
        <v>0</v>
      </c>
      <c r="BP81" s="73">
        <f t="shared" si="10"/>
        <v>0</v>
      </c>
      <c r="BQ81" s="73">
        <f t="shared" ref="BQ81:CX81" si="11">IF(BQ$71&gt;$C$62,0,BP81)</f>
        <v>0</v>
      </c>
      <c r="BR81" s="73">
        <f t="shared" si="11"/>
        <v>0</v>
      </c>
      <c r="BS81" s="73">
        <f t="shared" si="11"/>
        <v>0</v>
      </c>
      <c r="BT81" s="73">
        <f t="shared" si="11"/>
        <v>0</v>
      </c>
      <c r="BU81" s="73">
        <f t="shared" si="11"/>
        <v>0</v>
      </c>
      <c r="BV81" s="73">
        <f t="shared" si="11"/>
        <v>0</v>
      </c>
      <c r="BW81" s="73">
        <f t="shared" si="11"/>
        <v>0</v>
      </c>
      <c r="BX81" s="73">
        <f t="shared" si="11"/>
        <v>0</v>
      </c>
      <c r="BY81" s="73">
        <f t="shared" si="11"/>
        <v>0</v>
      </c>
      <c r="BZ81" s="73">
        <f t="shared" si="11"/>
        <v>0</v>
      </c>
      <c r="CA81" s="73">
        <f t="shared" si="11"/>
        <v>0</v>
      </c>
      <c r="CB81" s="73">
        <f t="shared" si="11"/>
        <v>0</v>
      </c>
      <c r="CC81" s="73">
        <f t="shared" si="11"/>
        <v>0</v>
      </c>
      <c r="CD81" s="73">
        <f t="shared" si="11"/>
        <v>0</v>
      </c>
      <c r="CE81" s="73">
        <f t="shared" si="11"/>
        <v>0</v>
      </c>
      <c r="CF81" s="73">
        <f t="shared" si="11"/>
        <v>0</v>
      </c>
      <c r="CG81" s="73">
        <f t="shared" si="11"/>
        <v>0</v>
      </c>
      <c r="CH81" s="73">
        <f t="shared" si="11"/>
        <v>0</v>
      </c>
      <c r="CI81" s="73">
        <f t="shared" si="11"/>
        <v>0</v>
      </c>
      <c r="CJ81" s="73">
        <f t="shared" si="11"/>
        <v>0</v>
      </c>
      <c r="CK81" s="73">
        <f t="shared" si="11"/>
        <v>0</v>
      </c>
      <c r="CL81" s="73">
        <f t="shared" si="11"/>
        <v>0</v>
      </c>
      <c r="CM81" s="73">
        <f t="shared" si="11"/>
        <v>0</v>
      </c>
      <c r="CN81" s="73">
        <f t="shared" si="11"/>
        <v>0</v>
      </c>
      <c r="CO81" s="73">
        <f t="shared" si="11"/>
        <v>0</v>
      </c>
      <c r="CP81" s="73">
        <f t="shared" si="11"/>
        <v>0</v>
      </c>
      <c r="CQ81" s="73">
        <f t="shared" si="11"/>
        <v>0</v>
      </c>
      <c r="CR81" s="73">
        <f t="shared" si="11"/>
        <v>0</v>
      </c>
      <c r="CS81" s="73">
        <f t="shared" si="11"/>
        <v>0</v>
      </c>
      <c r="CT81" s="73">
        <f t="shared" si="11"/>
        <v>0</v>
      </c>
      <c r="CU81" s="73">
        <f t="shared" si="11"/>
        <v>0</v>
      </c>
      <c r="CV81" s="73">
        <f t="shared" si="11"/>
        <v>0</v>
      </c>
      <c r="CW81" s="73">
        <f t="shared" si="11"/>
        <v>0</v>
      </c>
      <c r="CX81" s="73">
        <f t="shared" si="11"/>
        <v>0</v>
      </c>
    </row>
    <row r="82" spans="2:102" x14ac:dyDescent="0.2">
      <c r="B82" s="97" t="s">
        <v>23</v>
      </c>
      <c r="C82" s="98">
        <f>-D54</f>
        <v>-14670000.000000002</v>
      </c>
      <c r="D82" s="98">
        <f>SUM(D80:D81)</f>
        <v>-1410071.0494060097</v>
      </c>
      <c r="E82" s="98">
        <f t="shared" ref="E82:BP82" si="12">IF(E$71&gt;$C$68,0,E80+E81)</f>
        <v>-1066319.435140322</v>
      </c>
      <c r="F82" s="98">
        <f t="shared" si="12"/>
        <v>-695067.69173338078</v>
      </c>
      <c r="G82" s="98">
        <f t="shared" si="12"/>
        <v>-294115.8088538833</v>
      </c>
      <c r="H82" s="98">
        <f t="shared" si="12"/>
        <v>-195644.16974402592</v>
      </c>
      <c r="I82" s="98">
        <f t="shared" si="12"/>
        <v>606582.50084661972</v>
      </c>
      <c r="J82" s="98">
        <f t="shared" si="12"/>
        <v>1111666.3991325162</v>
      </c>
      <c r="K82" s="98">
        <f t="shared" si="12"/>
        <v>1657157.0092812851</v>
      </c>
      <c r="L82" s="98">
        <f t="shared" si="12"/>
        <v>2246286.8682419555</v>
      </c>
      <c r="M82" s="98">
        <f t="shared" si="12"/>
        <v>2434835.1917837663</v>
      </c>
      <c r="N82" s="98">
        <f t="shared" si="12"/>
        <v>9276674.4111382943</v>
      </c>
      <c r="O82" s="98">
        <f t="shared" si="12"/>
        <v>10018808.364029357</v>
      </c>
      <c r="P82" s="98">
        <f t="shared" si="12"/>
        <v>10820313.033151709</v>
      </c>
      <c r="Q82" s="98">
        <f t="shared" si="12"/>
        <v>11685938.075803842</v>
      </c>
      <c r="R82" s="98">
        <f t="shared" si="12"/>
        <v>12021673.573593233</v>
      </c>
      <c r="S82" s="98">
        <f t="shared" si="12"/>
        <v>13630478.171617605</v>
      </c>
      <c r="T82" s="98">
        <f t="shared" si="12"/>
        <v>14720916.425347015</v>
      </c>
      <c r="U82" s="98">
        <f t="shared" si="12"/>
        <v>15898589.739374777</v>
      </c>
      <c r="V82" s="98">
        <f t="shared" si="12"/>
        <v>17170476.918524764</v>
      </c>
      <c r="W82" s="98">
        <f t="shared" si="12"/>
        <v>17742331.203953527</v>
      </c>
      <c r="X82" s="98">
        <f t="shared" si="12"/>
        <v>20027644.277767289</v>
      </c>
      <c r="Y82" s="98">
        <f t="shared" si="12"/>
        <v>21629855.819988672</v>
      </c>
      <c r="Z82" s="98">
        <f t="shared" si="12"/>
        <v>23360244.285587765</v>
      </c>
      <c r="AA82" s="98">
        <f t="shared" si="12"/>
        <v>25229063.828434784</v>
      </c>
      <c r="AB82" s="98">
        <f t="shared" si="12"/>
        <v>26174421.254773695</v>
      </c>
      <c r="AC82" s="98">
        <f t="shared" si="12"/>
        <v>29427180.049486335</v>
      </c>
      <c r="AD82" s="98">
        <f t="shared" si="12"/>
        <v>31781354.453445241</v>
      </c>
      <c r="AE82" s="98">
        <f t="shared" si="12"/>
        <v>34323862.809720866</v>
      </c>
      <c r="AF82" s="98">
        <f t="shared" si="12"/>
        <v>37069771.834498547</v>
      </c>
      <c r="AG82" s="98">
        <f t="shared" si="12"/>
        <v>38599480.78803011</v>
      </c>
      <c r="AH82" s="98">
        <f t="shared" si="12"/>
        <v>43238181.867759109</v>
      </c>
      <c r="AI82" s="98">
        <f t="shared" si="12"/>
        <v>46697236.417179838</v>
      </c>
      <c r="AJ82" s="98">
        <f t="shared" si="12"/>
        <v>50433015.330554232</v>
      </c>
      <c r="AK82" s="98">
        <f t="shared" si="12"/>
        <v>54467656.556998581</v>
      </c>
      <c r="AL82" s="98">
        <f t="shared" si="12"/>
        <v>56903547.383480377</v>
      </c>
      <c r="AM82" s="98">
        <f t="shared" si="12"/>
        <v>63531074.608083136</v>
      </c>
      <c r="AN82" s="98">
        <f t="shared" si="12"/>
        <v>68613560.576729804</v>
      </c>
      <c r="AO82" s="98">
        <f t="shared" si="12"/>
        <v>74102645.422868207</v>
      </c>
      <c r="AP82" s="98">
        <f t="shared" si="12"/>
        <v>80030857.056697667</v>
      </c>
      <c r="AQ82" s="98">
        <f t="shared" si="12"/>
        <v>83861896.136952013</v>
      </c>
      <c r="AR82" s="98">
        <f t="shared" si="12"/>
        <v>93347991.670932174</v>
      </c>
      <c r="AS82" s="98">
        <f t="shared" si="12"/>
        <v>100815831.00460674</v>
      </c>
      <c r="AT82" s="98">
        <f t="shared" si="12"/>
        <v>108881097.48497531</v>
      </c>
      <c r="AU82" s="98">
        <f t="shared" si="12"/>
        <v>117591585.28377336</v>
      </c>
      <c r="AV82" s="98">
        <f t="shared" si="12"/>
        <v>123557759.39961496</v>
      </c>
      <c r="AW82" s="98">
        <f t="shared" si="12"/>
        <v>137158825.07499322</v>
      </c>
      <c r="AX82" s="98">
        <f t="shared" si="12"/>
        <v>148131531.08099273</v>
      </c>
      <c r="AY82" s="98">
        <f t="shared" si="12"/>
        <v>159982053.56747216</v>
      </c>
      <c r="AZ82" s="98">
        <f t="shared" si="12"/>
        <v>172780617.8528699</v>
      </c>
      <c r="BA82" s="98">
        <f t="shared" si="12"/>
        <v>181998028.71235165</v>
      </c>
      <c r="BB82" s="98">
        <f t="shared" si="12"/>
        <v>201531312.66358754</v>
      </c>
      <c r="BC82" s="98">
        <f t="shared" si="12"/>
        <v>217653817.67667452</v>
      </c>
      <c r="BD82" s="98">
        <f t="shared" si="12"/>
        <v>235066123.09080851</v>
      </c>
      <c r="BE82" s="98">
        <f t="shared" si="12"/>
        <v>253871412.93807328</v>
      </c>
      <c r="BF82" s="98">
        <f t="shared" si="12"/>
        <v>268018545.57458618</v>
      </c>
      <c r="BG82" s="98">
        <f t="shared" si="12"/>
        <v>296115616.05096871</v>
      </c>
      <c r="BH82" s="98">
        <f t="shared" si="12"/>
        <v>319804865.33504623</v>
      </c>
      <c r="BI82" s="98">
        <f t="shared" si="12"/>
        <v>345389254.56184983</v>
      </c>
      <c r="BJ82" s="98">
        <f t="shared" si="12"/>
        <v>373020394.92679787</v>
      </c>
      <c r="BK82" s="98">
        <f t="shared" si="12"/>
        <v>394615103.8076086</v>
      </c>
      <c r="BL82" s="98">
        <f t="shared" si="12"/>
        <v>435090988.64261717</v>
      </c>
      <c r="BM82" s="98">
        <f t="shared" si="12"/>
        <v>469898267.73402649</v>
      </c>
      <c r="BN82" s="98">
        <f t="shared" si="12"/>
        <v>507490129.1527487</v>
      </c>
      <c r="BO82" s="98">
        <f t="shared" si="12"/>
        <v>548089339.48496854</v>
      </c>
      <c r="BP82" s="98">
        <f t="shared" si="12"/>
        <v>580900243.73229337</v>
      </c>
      <c r="BQ82" s="98">
        <f t="shared" ref="BQ82:CX82" si="13">IF(BQ$71&gt;$C$68,0,BQ80+BQ81)</f>
        <v>639291405.57526755</v>
      </c>
      <c r="BR82" s="98">
        <f t="shared" si="13"/>
        <v>690434718.02128911</v>
      </c>
      <c r="BS82" s="98">
        <f t="shared" si="13"/>
        <v>745669495.46299219</v>
      </c>
      <c r="BT82" s="98">
        <f t="shared" si="13"/>
        <v>805323055.10003161</v>
      </c>
      <c r="BU82" s="98">
        <f t="shared" si="13"/>
        <v>854979916.96329451</v>
      </c>
      <c r="BV82" s="98">
        <f t="shared" si="13"/>
        <v>939328811.46867704</v>
      </c>
      <c r="BW82" s="98">
        <f t="shared" si="13"/>
        <v>1014475116.3861713</v>
      </c>
      <c r="BX82" s="98">
        <f t="shared" si="13"/>
        <v>1095633125.6970649</v>
      </c>
      <c r="BY82" s="98">
        <f t="shared" si="13"/>
        <v>1183283775.7528305</v>
      </c>
      <c r="BZ82" s="98">
        <f t="shared" si="13"/>
        <v>1258182247.6165586</v>
      </c>
      <c r="CA82" s="98">
        <f t="shared" si="13"/>
        <v>1380182196.0381014</v>
      </c>
      <c r="CB82" s="98">
        <f t="shared" si="13"/>
        <v>1490596771.7211497</v>
      </c>
      <c r="CC82" s="98">
        <f t="shared" si="13"/>
        <v>1609844513.4588418</v>
      </c>
      <c r="CD82" s="98">
        <f t="shared" si="13"/>
        <v>1738632074.5355492</v>
      </c>
      <c r="CE82" s="98">
        <f t="shared" si="13"/>
        <v>1851273642.1278646</v>
      </c>
      <c r="CF82" s="98">
        <f t="shared" si="13"/>
        <v>2027940451.738265</v>
      </c>
      <c r="CG82" s="98">
        <f t="shared" si="13"/>
        <v>2190175687.877326</v>
      </c>
      <c r="CH82" s="98">
        <f t="shared" si="13"/>
        <v>2365389742.9075122</v>
      </c>
      <c r="CI82" s="98">
        <f t="shared" si="13"/>
        <v>2554620922.3401132</v>
      </c>
      <c r="CJ82" s="98">
        <f t="shared" si="13"/>
        <v>2723595870.005981</v>
      </c>
      <c r="CK82" s="98">
        <f t="shared" si="13"/>
        <v>2979709843.8175087</v>
      </c>
      <c r="CL82" s="98">
        <f t="shared" si="13"/>
        <v>3218086631.3229098</v>
      </c>
      <c r="CM82" s="98">
        <f t="shared" si="13"/>
        <v>3475533561.828743</v>
      </c>
      <c r="CN82" s="98">
        <f t="shared" si="13"/>
        <v>3753576246.775043</v>
      </c>
      <c r="CO82" s="98">
        <f t="shared" si="13"/>
        <v>4006496218.7093196</v>
      </c>
      <c r="CP82" s="98">
        <f t="shared" si="13"/>
        <v>4378171334.23841</v>
      </c>
      <c r="CQ82" s="98">
        <f t="shared" si="13"/>
        <v>4728425040.9774837</v>
      </c>
      <c r="CR82" s="98">
        <f t="shared" si="13"/>
        <v>5106699044.2556829</v>
      </c>
      <c r="CS82" s="98">
        <f t="shared" si="13"/>
        <v>5515234967.7961369</v>
      </c>
      <c r="CT82" s="98">
        <f t="shared" si="13"/>
        <v>5893067201.4756613</v>
      </c>
      <c r="CU82" s="98">
        <f t="shared" si="13"/>
        <v>6432970066.437418</v>
      </c>
      <c r="CV82" s="98">
        <f t="shared" si="13"/>
        <v>6947607671.7524109</v>
      </c>
      <c r="CW82" s="98">
        <f t="shared" si="13"/>
        <v>7503416285.4926043</v>
      </c>
      <c r="CX82" s="98">
        <f t="shared" si="13"/>
        <v>8103689588.3320141</v>
      </c>
    </row>
    <row r="83" spans="2:102" x14ac:dyDescent="0.2">
      <c r="B83" s="24" t="s">
        <v>22</v>
      </c>
      <c r="D83" s="73">
        <f t="shared" ref="D83:BO83" si="14">IF(D$71&gt;$C$62,0,CUMIPMT($C$61/12,$C$62*12,$G$58*-1,((C71*12)+1),(D71*12),0))</f>
        <v>-3499412.5514853345</v>
      </c>
      <c r="E83" s="73">
        <f t="shared" si="14"/>
        <v>-3268252.8345047482</v>
      </c>
      <c r="F83" s="73">
        <f t="shared" si="14"/>
        <v>-3012887.6744902632</v>
      </c>
      <c r="G83" s="73">
        <f t="shared" si="14"/>
        <v>-2730782.4452530225</v>
      </c>
      <c r="H83" s="73">
        <f t="shared" si="14"/>
        <v>-2419137.112121121</v>
      </c>
      <c r="I83" s="73">
        <f t="shared" si="14"/>
        <v>-2074858.4402032136</v>
      </c>
      <c r="J83" s="73">
        <f t="shared" si="14"/>
        <v>-1694529.2924941648</v>
      </c>
      <c r="K83" s="73">
        <f t="shared" si="14"/>
        <v>-1274374.7130911676</v>
      </c>
      <c r="L83" s="73">
        <f t="shared" si="14"/>
        <v>-810224.45887937397</v>
      </c>
      <c r="M83" s="73">
        <f t="shared" si="14"/>
        <v>-297471.60779540706</v>
      </c>
      <c r="N83" s="73">
        <f t="shared" si="14"/>
        <v>0</v>
      </c>
      <c r="O83" s="73">
        <f t="shared" si="14"/>
        <v>0</v>
      </c>
      <c r="P83" s="73">
        <f t="shared" si="14"/>
        <v>0</v>
      </c>
      <c r="Q83" s="73">
        <f t="shared" si="14"/>
        <v>0</v>
      </c>
      <c r="R83" s="73">
        <f t="shared" si="14"/>
        <v>0</v>
      </c>
      <c r="S83" s="73">
        <f t="shared" si="14"/>
        <v>0</v>
      </c>
      <c r="T83" s="73">
        <f t="shared" si="14"/>
        <v>0</v>
      </c>
      <c r="U83" s="73">
        <f t="shared" si="14"/>
        <v>0</v>
      </c>
      <c r="V83" s="73">
        <f t="shared" si="14"/>
        <v>0</v>
      </c>
      <c r="W83" s="73">
        <f t="shared" si="14"/>
        <v>0</v>
      </c>
      <c r="X83" s="73">
        <f t="shared" si="14"/>
        <v>0</v>
      </c>
      <c r="Y83" s="73">
        <f t="shared" si="14"/>
        <v>0</v>
      </c>
      <c r="Z83" s="73">
        <f t="shared" si="14"/>
        <v>0</v>
      </c>
      <c r="AA83" s="73">
        <f t="shared" si="14"/>
        <v>0</v>
      </c>
      <c r="AB83" s="73">
        <f t="shared" si="14"/>
        <v>0</v>
      </c>
      <c r="AC83" s="73">
        <f t="shared" si="14"/>
        <v>0</v>
      </c>
      <c r="AD83" s="73">
        <f t="shared" si="14"/>
        <v>0</v>
      </c>
      <c r="AE83" s="73">
        <f t="shared" si="14"/>
        <v>0</v>
      </c>
      <c r="AF83" s="73">
        <f t="shared" si="14"/>
        <v>0</v>
      </c>
      <c r="AG83" s="73">
        <f t="shared" si="14"/>
        <v>0</v>
      </c>
      <c r="AH83" s="73">
        <f t="shared" si="14"/>
        <v>0</v>
      </c>
      <c r="AI83" s="73">
        <f t="shared" si="14"/>
        <v>0</v>
      </c>
      <c r="AJ83" s="73">
        <f t="shared" si="14"/>
        <v>0</v>
      </c>
      <c r="AK83" s="73">
        <f t="shared" si="14"/>
        <v>0</v>
      </c>
      <c r="AL83" s="73">
        <f t="shared" si="14"/>
        <v>0</v>
      </c>
      <c r="AM83" s="73">
        <f t="shared" si="14"/>
        <v>0</v>
      </c>
      <c r="AN83" s="73">
        <f t="shared" si="14"/>
        <v>0</v>
      </c>
      <c r="AO83" s="73">
        <f t="shared" si="14"/>
        <v>0</v>
      </c>
      <c r="AP83" s="73">
        <f t="shared" si="14"/>
        <v>0</v>
      </c>
      <c r="AQ83" s="73">
        <f t="shared" si="14"/>
        <v>0</v>
      </c>
      <c r="AR83" s="73">
        <f t="shared" si="14"/>
        <v>0</v>
      </c>
      <c r="AS83" s="73">
        <f t="shared" si="14"/>
        <v>0</v>
      </c>
      <c r="AT83" s="73">
        <f t="shared" si="14"/>
        <v>0</v>
      </c>
      <c r="AU83" s="73">
        <f t="shared" si="14"/>
        <v>0</v>
      </c>
      <c r="AV83" s="73">
        <f t="shared" si="14"/>
        <v>0</v>
      </c>
      <c r="AW83" s="73">
        <f t="shared" si="14"/>
        <v>0</v>
      </c>
      <c r="AX83" s="73">
        <f t="shared" si="14"/>
        <v>0</v>
      </c>
      <c r="AY83" s="73">
        <f t="shared" si="14"/>
        <v>0</v>
      </c>
      <c r="AZ83" s="73">
        <f t="shared" si="14"/>
        <v>0</v>
      </c>
      <c r="BA83" s="73">
        <f t="shared" si="14"/>
        <v>0</v>
      </c>
      <c r="BB83" s="73">
        <f t="shared" si="14"/>
        <v>0</v>
      </c>
      <c r="BC83" s="73">
        <f t="shared" si="14"/>
        <v>0</v>
      </c>
      <c r="BD83" s="73">
        <f t="shared" si="14"/>
        <v>0</v>
      </c>
      <c r="BE83" s="73">
        <f t="shared" si="14"/>
        <v>0</v>
      </c>
      <c r="BF83" s="73">
        <f t="shared" si="14"/>
        <v>0</v>
      </c>
      <c r="BG83" s="73">
        <f t="shared" si="14"/>
        <v>0</v>
      </c>
      <c r="BH83" s="73">
        <f t="shared" si="14"/>
        <v>0</v>
      </c>
      <c r="BI83" s="73">
        <f t="shared" si="14"/>
        <v>0</v>
      </c>
      <c r="BJ83" s="73">
        <f t="shared" si="14"/>
        <v>0</v>
      </c>
      <c r="BK83" s="73">
        <f t="shared" si="14"/>
        <v>0</v>
      </c>
      <c r="BL83" s="73">
        <f t="shared" si="14"/>
        <v>0</v>
      </c>
      <c r="BM83" s="73">
        <f t="shared" si="14"/>
        <v>0</v>
      </c>
      <c r="BN83" s="73">
        <f t="shared" si="14"/>
        <v>0</v>
      </c>
      <c r="BO83" s="73">
        <f t="shared" si="14"/>
        <v>0</v>
      </c>
      <c r="BP83" s="73">
        <f t="shared" ref="BP83:CX83" si="15">IF(BP$71&gt;$C$62,0,CUMIPMT($C$61/12,$C$62*12,$G$58*-1,((BO71*12)+1),(BP71*12),0))</f>
        <v>0</v>
      </c>
      <c r="BQ83" s="73">
        <f t="shared" si="15"/>
        <v>0</v>
      </c>
      <c r="BR83" s="73">
        <f t="shared" si="15"/>
        <v>0</v>
      </c>
      <c r="BS83" s="73">
        <f t="shared" si="15"/>
        <v>0</v>
      </c>
      <c r="BT83" s="73">
        <f t="shared" si="15"/>
        <v>0</v>
      </c>
      <c r="BU83" s="73">
        <f t="shared" si="15"/>
        <v>0</v>
      </c>
      <c r="BV83" s="73">
        <f t="shared" si="15"/>
        <v>0</v>
      </c>
      <c r="BW83" s="73">
        <f t="shared" si="15"/>
        <v>0</v>
      </c>
      <c r="BX83" s="73">
        <f t="shared" si="15"/>
        <v>0</v>
      </c>
      <c r="BY83" s="73">
        <f t="shared" si="15"/>
        <v>0</v>
      </c>
      <c r="BZ83" s="73">
        <f t="shared" si="15"/>
        <v>0</v>
      </c>
      <c r="CA83" s="73">
        <f t="shared" si="15"/>
        <v>0</v>
      </c>
      <c r="CB83" s="73">
        <f t="shared" si="15"/>
        <v>0</v>
      </c>
      <c r="CC83" s="73">
        <f t="shared" si="15"/>
        <v>0</v>
      </c>
      <c r="CD83" s="73">
        <f t="shared" si="15"/>
        <v>0</v>
      </c>
      <c r="CE83" s="73">
        <f t="shared" si="15"/>
        <v>0</v>
      </c>
      <c r="CF83" s="73">
        <f t="shared" si="15"/>
        <v>0</v>
      </c>
      <c r="CG83" s="73">
        <f t="shared" si="15"/>
        <v>0</v>
      </c>
      <c r="CH83" s="73">
        <f t="shared" si="15"/>
        <v>0</v>
      </c>
      <c r="CI83" s="73">
        <f t="shared" si="15"/>
        <v>0</v>
      </c>
      <c r="CJ83" s="73">
        <f t="shared" si="15"/>
        <v>0</v>
      </c>
      <c r="CK83" s="73">
        <f t="shared" si="15"/>
        <v>0</v>
      </c>
      <c r="CL83" s="73">
        <f t="shared" si="15"/>
        <v>0</v>
      </c>
      <c r="CM83" s="73">
        <f t="shared" si="15"/>
        <v>0</v>
      </c>
      <c r="CN83" s="73">
        <f t="shared" si="15"/>
        <v>0</v>
      </c>
      <c r="CO83" s="73">
        <f t="shared" si="15"/>
        <v>0</v>
      </c>
      <c r="CP83" s="73">
        <f t="shared" si="15"/>
        <v>0</v>
      </c>
      <c r="CQ83" s="73">
        <f t="shared" si="15"/>
        <v>0</v>
      </c>
      <c r="CR83" s="73">
        <f t="shared" si="15"/>
        <v>0</v>
      </c>
      <c r="CS83" s="73">
        <f t="shared" si="15"/>
        <v>0</v>
      </c>
      <c r="CT83" s="73">
        <f t="shared" si="15"/>
        <v>0</v>
      </c>
      <c r="CU83" s="73">
        <f t="shared" si="15"/>
        <v>0</v>
      </c>
      <c r="CV83" s="73">
        <f t="shared" si="15"/>
        <v>0</v>
      </c>
      <c r="CW83" s="73">
        <f t="shared" si="15"/>
        <v>0</v>
      </c>
      <c r="CX83" s="73">
        <f t="shared" si="15"/>
        <v>0</v>
      </c>
    </row>
    <row r="84" spans="2:102" x14ac:dyDescent="0.2">
      <c r="B84" s="24" t="s">
        <v>24</v>
      </c>
      <c r="D84" s="73">
        <f>D80+D83</f>
        <v>797482.62683574297</v>
      </c>
      <c r="E84" s="73">
        <f t="shared" ref="E84:BP84" si="16">IF(E$71&gt;$C$68,0,E80+E83)</f>
        <v>1372393.958082017</v>
      </c>
      <c r="F84" s="73">
        <f t="shared" si="16"/>
        <v>1999010.8615034432</v>
      </c>
      <c r="G84" s="73">
        <f t="shared" si="16"/>
        <v>2682067.9736201814</v>
      </c>
      <c r="H84" s="73">
        <f t="shared" si="16"/>
        <v>3092184.9458619403</v>
      </c>
      <c r="I84" s="73">
        <f t="shared" si="16"/>
        <v>4238690.2883704938</v>
      </c>
      <c r="J84" s="73">
        <f t="shared" si="16"/>
        <v>5124103.3343654387</v>
      </c>
      <c r="K84" s="73">
        <f t="shared" si="16"/>
        <v>6089748.5239172047</v>
      </c>
      <c r="L84" s="73">
        <f t="shared" si="16"/>
        <v>7143028.6370896688</v>
      </c>
      <c r="M84" s="73">
        <f t="shared" si="16"/>
        <v>7844329.8117154464</v>
      </c>
      <c r="N84" s="73">
        <f t="shared" si="16"/>
        <v>9276674.4111382943</v>
      </c>
      <c r="O84" s="73">
        <f t="shared" si="16"/>
        <v>10018808.364029357</v>
      </c>
      <c r="P84" s="73">
        <f t="shared" si="16"/>
        <v>10820313.033151709</v>
      </c>
      <c r="Q84" s="73">
        <f t="shared" si="16"/>
        <v>11685938.075803842</v>
      </c>
      <c r="R84" s="73">
        <f t="shared" si="16"/>
        <v>12021673.573593233</v>
      </c>
      <c r="S84" s="73">
        <f t="shared" si="16"/>
        <v>13630478.171617605</v>
      </c>
      <c r="T84" s="73">
        <f t="shared" si="16"/>
        <v>14720916.425347015</v>
      </c>
      <c r="U84" s="73">
        <f t="shared" si="16"/>
        <v>15898589.739374777</v>
      </c>
      <c r="V84" s="73">
        <f t="shared" si="16"/>
        <v>17170476.918524764</v>
      </c>
      <c r="W84" s="73">
        <f t="shared" si="16"/>
        <v>17742331.203953527</v>
      </c>
      <c r="X84" s="73">
        <f t="shared" si="16"/>
        <v>20027644.277767289</v>
      </c>
      <c r="Y84" s="73">
        <f t="shared" si="16"/>
        <v>21629855.819988672</v>
      </c>
      <c r="Z84" s="73">
        <f t="shared" si="16"/>
        <v>23360244.285587765</v>
      </c>
      <c r="AA84" s="73">
        <f t="shared" si="16"/>
        <v>25229063.828434784</v>
      </c>
      <c r="AB84" s="73">
        <f t="shared" si="16"/>
        <v>26174421.254773695</v>
      </c>
      <c r="AC84" s="73">
        <f t="shared" si="16"/>
        <v>29427180.049486335</v>
      </c>
      <c r="AD84" s="73">
        <f t="shared" si="16"/>
        <v>31781354.453445241</v>
      </c>
      <c r="AE84" s="73">
        <f t="shared" si="16"/>
        <v>34323862.809720866</v>
      </c>
      <c r="AF84" s="73">
        <f t="shared" si="16"/>
        <v>37069771.834498547</v>
      </c>
      <c r="AG84" s="73">
        <f t="shared" si="16"/>
        <v>38599480.78803011</v>
      </c>
      <c r="AH84" s="73">
        <f t="shared" si="16"/>
        <v>43238181.867759109</v>
      </c>
      <c r="AI84" s="73">
        <f t="shared" si="16"/>
        <v>46697236.417179838</v>
      </c>
      <c r="AJ84" s="73">
        <f t="shared" si="16"/>
        <v>50433015.330554232</v>
      </c>
      <c r="AK84" s="73">
        <f t="shared" si="16"/>
        <v>54467656.556998581</v>
      </c>
      <c r="AL84" s="73">
        <f t="shared" si="16"/>
        <v>56903547.383480377</v>
      </c>
      <c r="AM84" s="73">
        <f t="shared" si="16"/>
        <v>63531074.608083136</v>
      </c>
      <c r="AN84" s="73">
        <f t="shared" si="16"/>
        <v>68613560.576729804</v>
      </c>
      <c r="AO84" s="73">
        <f t="shared" si="16"/>
        <v>74102645.422868207</v>
      </c>
      <c r="AP84" s="73">
        <f t="shared" si="16"/>
        <v>80030857.056697667</v>
      </c>
      <c r="AQ84" s="73">
        <f t="shared" si="16"/>
        <v>83861896.136952013</v>
      </c>
      <c r="AR84" s="73">
        <f t="shared" si="16"/>
        <v>93347991.670932174</v>
      </c>
      <c r="AS84" s="73">
        <f t="shared" si="16"/>
        <v>100815831.00460674</v>
      </c>
      <c r="AT84" s="73">
        <f t="shared" si="16"/>
        <v>108881097.48497531</v>
      </c>
      <c r="AU84" s="73">
        <f t="shared" si="16"/>
        <v>117591585.28377336</v>
      </c>
      <c r="AV84" s="73">
        <f t="shared" si="16"/>
        <v>123557759.39961496</v>
      </c>
      <c r="AW84" s="73">
        <f t="shared" si="16"/>
        <v>137158825.07499322</v>
      </c>
      <c r="AX84" s="73">
        <f t="shared" si="16"/>
        <v>148131531.08099273</v>
      </c>
      <c r="AY84" s="73">
        <f t="shared" si="16"/>
        <v>159982053.56747216</v>
      </c>
      <c r="AZ84" s="73">
        <f t="shared" si="16"/>
        <v>172780617.8528699</v>
      </c>
      <c r="BA84" s="73">
        <f t="shared" si="16"/>
        <v>181998028.71235165</v>
      </c>
      <c r="BB84" s="73">
        <f t="shared" si="16"/>
        <v>201531312.66358754</v>
      </c>
      <c r="BC84" s="73">
        <f t="shared" si="16"/>
        <v>217653817.67667452</v>
      </c>
      <c r="BD84" s="73">
        <f t="shared" si="16"/>
        <v>235066123.09080851</v>
      </c>
      <c r="BE84" s="73">
        <f t="shared" si="16"/>
        <v>253871412.93807328</v>
      </c>
      <c r="BF84" s="73">
        <f t="shared" si="16"/>
        <v>268018545.57458618</v>
      </c>
      <c r="BG84" s="73">
        <f t="shared" si="16"/>
        <v>296115616.05096871</v>
      </c>
      <c r="BH84" s="73">
        <f t="shared" si="16"/>
        <v>319804865.33504623</v>
      </c>
      <c r="BI84" s="73">
        <f t="shared" si="16"/>
        <v>345389254.56184983</v>
      </c>
      <c r="BJ84" s="73">
        <f t="shared" si="16"/>
        <v>373020394.92679787</v>
      </c>
      <c r="BK84" s="73">
        <f t="shared" si="16"/>
        <v>394615103.8076086</v>
      </c>
      <c r="BL84" s="73">
        <f t="shared" si="16"/>
        <v>435090988.64261717</v>
      </c>
      <c r="BM84" s="73">
        <f t="shared" si="16"/>
        <v>469898267.73402649</v>
      </c>
      <c r="BN84" s="73">
        <f t="shared" si="16"/>
        <v>507490129.1527487</v>
      </c>
      <c r="BO84" s="73">
        <f t="shared" si="16"/>
        <v>548089339.48496854</v>
      </c>
      <c r="BP84" s="73">
        <f t="shared" si="16"/>
        <v>580900243.73229337</v>
      </c>
      <c r="BQ84" s="73">
        <f t="shared" ref="BQ84:CX84" si="17">IF(BQ$71&gt;$C$68,0,BQ80+BQ83)</f>
        <v>639291405.57526755</v>
      </c>
      <c r="BR84" s="73">
        <f t="shared" si="17"/>
        <v>690434718.02128911</v>
      </c>
      <c r="BS84" s="73">
        <f t="shared" si="17"/>
        <v>745669495.46299219</v>
      </c>
      <c r="BT84" s="73">
        <f t="shared" si="17"/>
        <v>805323055.10003161</v>
      </c>
      <c r="BU84" s="73">
        <f t="shared" si="17"/>
        <v>854979916.96329451</v>
      </c>
      <c r="BV84" s="73">
        <f t="shared" si="17"/>
        <v>939328811.46867704</v>
      </c>
      <c r="BW84" s="73">
        <f t="shared" si="17"/>
        <v>1014475116.3861713</v>
      </c>
      <c r="BX84" s="73">
        <f t="shared" si="17"/>
        <v>1095633125.6970649</v>
      </c>
      <c r="BY84" s="73">
        <f t="shared" si="17"/>
        <v>1183283775.7528305</v>
      </c>
      <c r="BZ84" s="73">
        <f t="shared" si="17"/>
        <v>1258182247.6165586</v>
      </c>
      <c r="CA84" s="73">
        <f t="shared" si="17"/>
        <v>1380182196.0381014</v>
      </c>
      <c r="CB84" s="73">
        <f t="shared" si="17"/>
        <v>1490596771.7211497</v>
      </c>
      <c r="CC84" s="73">
        <f t="shared" si="17"/>
        <v>1609844513.4588418</v>
      </c>
      <c r="CD84" s="73">
        <f t="shared" si="17"/>
        <v>1738632074.5355492</v>
      </c>
      <c r="CE84" s="73">
        <f t="shared" si="17"/>
        <v>1851273642.1278646</v>
      </c>
      <c r="CF84" s="73">
        <f t="shared" si="17"/>
        <v>2027940451.738265</v>
      </c>
      <c r="CG84" s="73">
        <f t="shared" si="17"/>
        <v>2190175687.877326</v>
      </c>
      <c r="CH84" s="73">
        <f t="shared" si="17"/>
        <v>2365389742.9075122</v>
      </c>
      <c r="CI84" s="73">
        <f t="shared" si="17"/>
        <v>2554620922.3401132</v>
      </c>
      <c r="CJ84" s="73">
        <f t="shared" si="17"/>
        <v>2723595870.005981</v>
      </c>
      <c r="CK84" s="73">
        <f t="shared" si="17"/>
        <v>2979709843.8175087</v>
      </c>
      <c r="CL84" s="73">
        <f t="shared" si="17"/>
        <v>3218086631.3229098</v>
      </c>
      <c r="CM84" s="73">
        <f t="shared" si="17"/>
        <v>3475533561.828743</v>
      </c>
      <c r="CN84" s="73">
        <f t="shared" si="17"/>
        <v>3753576246.775043</v>
      </c>
      <c r="CO84" s="73">
        <f t="shared" si="17"/>
        <v>4006496218.7093196</v>
      </c>
      <c r="CP84" s="73">
        <f t="shared" si="17"/>
        <v>4378171334.23841</v>
      </c>
      <c r="CQ84" s="73">
        <f t="shared" si="17"/>
        <v>4728425040.9774837</v>
      </c>
      <c r="CR84" s="73">
        <f t="shared" si="17"/>
        <v>5106699044.2556829</v>
      </c>
      <c r="CS84" s="73">
        <f t="shared" si="17"/>
        <v>5515234967.7961369</v>
      </c>
      <c r="CT84" s="73">
        <f t="shared" si="17"/>
        <v>5893067201.4756613</v>
      </c>
      <c r="CU84" s="73">
        <f t="shared" si="17"/>
        <v>6432970066.437418</v>
      </c>
      <c r="CV84" s="73">
        <f t="shared" si="17"/>
        <v>6947607671.7524109</v>
      </c>
      <c r="CW84" s="73">
        <f t="shared" si="17"/>
        <v>7503416285.4926043</v>
      </c>
      <c r="CX84" s="73">
        <f t="shared" si="17"/>
        <v>8103689588.3320141</v>
      </c>
    </row>
    <row r="85" spans="2:102" x14ac:dyDescent="0.2">
      <c r="B85" s="24" t="s">
        <v>25</v>
      </c>
      <c r="D85" s="73">
        <f>IF(D84&gt;0,$C$63*D84,0)</f>
        <v>223295.13551400806</v>
      </c>
      <c r="E85" s="73">
        <f t="shared" ref="E85:BP85" si="18">IF(E$71&gt;$C$68,0,E84*$C$63)</f>
        <v>384270.30826296483</v>
      </c>
      <c r="F85" s="73">
        <f t="shared" si="18"/>
        <v>559723.04122096417</v>
      </c>
      <c r="G85" s="73">
        <f t="shared" si="18"/>
        <v>750979.0326136509</v>
      </c>
      <c r="H85" s="73">
        <f t="shared" si="18"/>
        <v>865811.78484134341</v>
      </c>
      <c r="I85" s="73">
        <f t="shared" si="18"/>
        <v>1186833.2807437384</v>
      </c>
      <c r="J85" s="73">
        <f t="shared" si="18"/>
        <v>1434748.933622323</v>
      </c>
      <c r="K85" s="73">
        <f t="shared" si="18"/>
        <v>1705129.5866968175</v>
      </c>
      <c r="L85" s="73">
        <f t="shared" si="18"/>
        <v>2000048.0183851074</v>
      </c>
      <c r="M85" s="73">
        <f t="shared" si="18"/>
        <v>2196412.3472803254</v>
      </c>
      <c r="N85" s="73">
        <f t="shared" si="18"/>
        <v>2597468.8351187226</v>
      </c>
      <c r="O85" s="73">
        <f t="shared" si="18"/>
        <v>2805266.3419282204</v>
      </c>
      <c r="P85" s="73">
        <f t="shared" si="18"/>
        <v>3029687.6492824787</v>
      </c>
      <c r="Q85" s="73">
        <f t="shared" si="18"/>
        <v>3272062.6612250763</v>
      </c>
      <c r="R85" s="73">
        <f t="shared" si="18"/>
        <v>3366068.6006061053</v>
      </c>
      <c r="S85" s="73">
        <f t="shared" si="18"/>
        <v>3816533.8880529297</v>
      </c>
      <c r="T85" s="73">
        <f t="shared" si="18"/>
        <v>4121856.5990971648</v>
      </c>
      <c r="U85" s="73">
        <f t="shared" si="18"/>
        <v>4451605.1270249384</v>
      </c>
      <c r="V85" s="73">
        <f t="shared" si="18"/>
        <v>4807733.5371869346</v>
      </c>
      <c r="W85" s="73">
        <f t="shared" si="18"/>
        <v>4967852.7371069882</v>
      </c>
      <c r="X85" s="73">
        <f t="shared" si="18"/>
        <v>5607740.3977748416</v>
      </c>
      <c r="Y85" s="73">
        <f t="shared" si="18"/>
        <v>6056359.6295968285</v>
      </c>
      <c r="Z85" s="73">
        <f t="shared" si="18"/>
        <v>6540868.3999645747</v>
      </c>
      <c r="AA85" s="73">
        <f t="shared" si="18"/>
        <v>7064137.8719617398</v>
      </c>
      <c r="AB85" s="73">
        <f t="shared" si="18"/>
        <v>7328837.9513366353</v>
      </c>
      <c r="AC85" s="73">
        <f t="shared" si="18"/>
        <v>8239610.4138561748</v>
      </c>
      <c r="AD85" s="73">
        <f t="shared" si="18"/>
        <v>8898779.2469646689</v>
      </c>
      <c r="AE85" s="73">
        <f t="shared" si="18"/>
        <v>9610681.5867218431</v>
      </c>
      <c r="AF85" s="73">
        <f t="shared" si="18"/>
        <v>10379536.113659594</v>
      </c>
      <c r="AG85" s="73">
        <f t="shared" si="18"/>
        <v>10807854.620648433</v>
      </c>
      <c r="AH85" s="73">
        <f t="shared" si="18"/>
        <v>12106690.922972551</v>
      </c>
      <c r="AI85" s="73">
        <f t="shared" si="18"/>
        <v>13075226.196810355</v>
      </c>
      <c r="AJ85" s="73">
        <f t="shared" si="18"/>
        <v>14121244.292555187</v>
      </c>
      <c r="AK85" s="73">
        <f t="shared" si="18"/>
        <v>15250943.835959604</v>
      </c>
      <c r="AL85" s="73">
        <f t="shared" si="18"/>
        <v>15932993.267374508</v>
      </c>
      <c r="AM85" s="73">
        <f t="shared" si="18"/>
        <v>17788700.890263278</v>
      </c>
      <c r="AN85" s="73">
        <f t="shared" si="18"/>
        <v>19211796.961484347</v>
      </c>
      <c r="AO85" s="73">
        <f t="shared" si="18"/>
        <v>20748740.718403101</v>
      </c>
      <c r="AP85" s="73">
        <f t="shared" si="18"/>
        <v>22408639.975875348</v>
      </c>
      <c r="AQ85" s="73">
        <f t="shared" si="18"/>
        <v>23481330.918346565</v>
      </c>
      <c r="AR85" s="73">
        <f t="shared" si="18"/>
        <v>26137437.667861011</v>
      </c>
      <c r="AS85" s="73">
        <f t="shared" si="18"/>
        <v>28228432.681289889</v>
      </c>
      <c r="AT85" s="73">
        <f t="shared" si="18"/>
        <v>30486707.29579309</v>
      </c>
      <c r="AU85" s="73">
        <f t="shared" si="18"/>
        <v>32925643.879456546</v>
      </c>
      <c r="AV85" s="73">
        <f t="shared" si="18"/>
        <v>34596172.631892189</v>
      </c>
      <c r="AW85" s="73">
        <f t="shared" si="18"/>
        <v>38404471.020998105</v>
      </c>
      <c r="AX85" s="73">
        <f t="shared" si="18"/>
        <v>41476828.702677965</v>
      </c>
      <c r="AY85" s="73">
        <f t="shared" si="18"/>
        <v>44794974.99889221</v>
      </c>
      <c r="AZ85" s="73">
        <f t="shared" si="18"/>
        <v>48378572.998803578</v>
      </c>
      <c r="BA85" s="73">
        <f t="shared" si="18"/>
        <v>50959448.039458469</v>
      </c>
      <c r="BB85" s="73">
        <f t="shared" si="18"/>
        <v>56428767.545804515</v>
      </c>
      <c r="BC85" s="73">
        <f t="shared" si="18"/>
        <v>60943068.949468873</v>
      </c>
      <c r="BD85" s="73">
        <f t="shared" si="18"/>
        <v>65818514.465426393</v>
      </c>
      <c r="BE85" s="73">
        <f t="shared" si="18"/>
        <v>71083995.622660518</v>
      </c>
      <c r="BF85" s="73">
        <f t="shared" si="18"/>
        <v>75045192.760884136</v>
      </c>
      <c r="BG85" s="73">
        <f t="shared" si="18"/>
        <v>82912372.494271249</v>
      </c>
      <c r="BH85" s="73">
        <f t="shared" si="18"/>
        <v>89545362.29381296</v>
      </c>
      <c r="BI85" s="73">
        <f t="shared" si="18"/>
        <v>96708991.277317956</v>
      </c>
      <c r="BJ85" s="73">
        <f t="shared" si="18"/>
        <v>104445710.57950342</v>
      </c>
      <c r="BK85" s="73">
        <f t="shared" si="18"/>
        <v>110492229.06613041</v>
      </c>
      <c r="BL85" s="73">
        <f t="shared" si="18"/>
        <v>121825476.81993282</v>
      </c>
      <c r="BM85" s="73">
        <f t="shared" si="18"/>
        <v>131571514.96552743</v>
      </c>
      <c r="BN85" s="73">
        <f t="shared" si="18"/>
        <v>142097236.16276965</v>
      </c>
      <c r="BO85" s="73">
        <f t="shared" si="18"/>
        <v>153465015.0557912</v>
      </c>
      <c r="BP85" s="73">
        <f t="shared" si="18"/>
        <v>162652068.24504215</v>
      </c>
      <c r="BQ85" s="73">
        <f t="shared" ref="BQ85:CX85" si="19">IF(BQ$71&gt;$C$68,0,BQ84*$C$63)</f>
        <v>179001593.56107494</v>
      </c>
      <c r="BR85" s="73">
        <f t="shared" si="19"/>
        <v>193321721.04596096</v>
      </c>
      <c r="BS85" s="73">
        <f t="shared" si="19"/>
        <v>208787458.72963783</v>
      </c>
      <c r="BT85" s="73">
        <f t="shared" si="19"/>
        <v>225490455.42800888</v>
      </c>
      <c r="BU85" s="73">
        <f t="shared" si="19"/>
        <v>239394376.74972248</v>
      </c>
      <c r="BV85" s="73">
        <f t="shared" si="19"/>
        <v>263012067.21122959</v>
      </c>
      <c r="BW85" s="73">
        <f t="shared" si="19"/>
        <v>284053032.58812803</v>
      </c>
      <c r="BX85" s="73">
        <f t="shared" si="19"/>
        <v>306777275.19517821</v>
      </c>
      <c r="BY85" s="73">
        <f t="shared" si="19"/>
        <v>331319457.2107926</v>
      </c>
      <c r="BZ85" s="73">
        <f t="shared" si="19"/>
        <v>352291029.33263642</v>
      </c>
      <c r="CA85" s="73">
        <f t="shared" si="19"/>
        <v>386451014.89066845</v>
      </c>
      <c r="CB85" s="73">
        <f t="shared" si="19"/>
        <v>417367096.08192194</v>
      </c>
      <c r="CC85" s="73">
        <f t="shared" si="19"/>
        <v>450756463.76847577</v>
      </c>
      <c r="CD85" s="73">
        <f t="shared" si="19"/>
        <v>486816980.86995381</v>
      </c>
      <c r="CE85" s="73">
        <f t="shared" si="19"/>
        <v>518356619.79580212</v>
      </c>
      <c r="CF85" s="73">
        <f t="shared" si="19"/>
        <v>567823326.48671424</v>
      </c>
      <c r="CG85" s="73">
        <f t="shared" si="19"/>
        <v>613249192.60565138</v>
      </c>
      <c r="CH85" s="73">
        <f t="shared" si="19"/>
        <v>662309128.01410353</v>
      </c>
      <c r="CI85" s="73">
        <f t="shared" si="19"/>
        <v>715293858.25523174</v>
      </c>
      <c r="CJ85" s="73">
        <f t="shared" si="19"/>
        <v>762606843.6016748</v>
      </c>
      <c r="CK85" s="73">
        <f t="shared" si="19"/>
        <v>834318756.26890254</v>
      </c>
      <c r="CL85" s="73">
        <f t="shared" si="19"/>
        <v>901064256.77041483</v>
      </c>
      <c r="CM85" s="73">
        <f t="shared" si="19"/>
        <v>973149397.31204808</v>
      </c>
      <c r="CN85" s="73">
        <f t="shared" si="19"/>
        <v>1051001349.0970122</v>
      </c>
      <c r="CO85" s="73">
        <f t="shared" si="19"/>
        <v>1121818941.2386096</v>
      </c>
      <c r="CP85" s="73">
        <f t="shared" si="19"/>
        <v>1225887973.5867548</v>
      </c>
      <c r="CQ85" s="73">
        <f t="shared" si="19"/>
        <v>1323959011.4736955</v>
      </c>
      <c r="CR85" s="73">
        <f t="shared" si="19"/>
        <v>1429875732.3915913</v>
      </c>
      <c r="CS85" s="73">
        <f t="shared" si="19"/>
        <v>1544265790.9829185</v>
      </c>
      <c r="CT85" s="73">
        <f t="shared" si="19"/>
        <v>1650058816.4131854</v>
      </c>
      <c r="CU85" s="73">
        <f t="shared" si="19"/>
        <v>1801231618.6024773</v>
      </c>
      <c r="CV85" s="73">
        <f t="shared" si="19"/>
        <v>1945330148.0906751</v>
      </c>
      <c r="CW85" s="73">
        <f t="shared" si="19"/>
        <v>2100956559.9379294</v>
      </c>
      <c r="CX85" s="73">
        <f t="shared" si="19"/>
        <v>2269033084.732964</v>
      </c>
    </row>
    <row r="86" spans="2:102" x14ac:dyDescent="0.2">
      <c r="B86" s="99" t="s">
        <v>26</v>
      </c>
      <c r="C86" s="100">
        <f>-D54</f>
        <v>-14670000.000000002</v>
      </c>
      <c r="D86" s="100">
        <f>D82-D85</f>
        <v>-1633366.1849200178</v>
      </c>
      <c r="E86" s="100">
        <f t="shared" ref="E86:BP86" si="20">E82-E85</f>
        <v>-1450589.7434032867</v>
      </c>
      <c r="F86" s="100">
        <f t="shared" si="20"/>
        <v>-1254790.7329543449</v>
      </c>
      <c r="G86" s="100">
        <f t="shared" si="20"/>
        <v>-1045094.8414675342</v>
      </c>
      <c r="H86" s="100">
        <f t="shared" si="20"/>
        <v>-1061455.9545853692</v>
      </c>
      <c r="I86" s="100">
        <f>I82-I85</f>
        <v>-580250.77989711869</v>
      </c>
      <c r="J86" s="100">
        <f t="shared" si="20"/>
        <v>-323082.53448980674</v>
      </c>
      <c r="K86" s="100">
        <f t="shared" si="20"/>
        <v>-47972.577415532432</v>
      </c>
      <c r="L86" s="100">
        <f t="shared" si="20"/>
        <v>246238.84985684813</v>
      </c>
      <c r="M86" s="100">
        <f t="shared" si="20"/>
        <v>238422.84450344089</v>
      </c>
      <c r="N86" s="100">
        <f t="shared" si="20"/>
        <v>6679205.5760195721</v>
      </c>
      <c r="O86" s="100">
        <f t="shared" si="20"/>
        <v>7213542.0221011369</v>
      </c>
      <c r="P86" s="100">
        <f t="shared" si="20"/>
        <v>7790625.3838692298</v>
      </c>
      <c r="Q86" s="100">
        <f t="shared" si="20"/>
        <v>8413875.4145787656</v>
      </c>
      <c r="R86" s="100">
        <f t="shared" si="20"/>
        <v>8655604.9729871266</v>
      </c>
      <c r="S86" s="100">
        <f t="shared" si="20"/>
        <v>9813944.2835646756</v>
      </c>
      <c r="T86" s="100">
        <f t="shared" si="20"/>
        <v>10599059.826249851</v>
      </c>
      <c r="U86" s="100">
        <f t="shared" si="20"/>
        <v>11446984.612349838</v>
      </c>
      <c r="V86" s="100">
        <f t="shared" si="20"/>
        <v>12362743.381337829</v>
      </c>
      <c r="W86" s="100">
        <f t="shared" si="20"/>
        <v>12774478.466846539</v>
      </c>
      <c r="X86" s="100">
        <f t="shared" si="20"/>
        <v>14419903.879992448</v>
      </c>
      <c r="Y86" s="100">
        <f t="shared" si="20"/>
        <v>15573496.190391842</v>
      </c>
      <c r="Z86" s="100">
        <f t="shared" si="20"/>
        <v>16819375.885623191</v>
      </c>
      <c r="AA86" s="100">
        <f t="shared" si="20"/>
        <v>18164925.956473045</v>
      </c>
      <c r="AB86" s="100">
        <f t="shared" si="20"/>
        <v>18845583.303437062</v>
      </c>
      <c r="AC86" s="100">
        <f t="shared" si="20"/>
        <v>21187569.635630161</v>
      </c>
      <c r="AD86" s="100">
        <f t="shared" si="20"/>
        <v>22882575.20648057</v>
      </c>
      <c r="AE86" s="100">
        <f t="shared" si="20"/>
        <v>24713181.222999021</v>
      </c>
      <c r="AF86" s="100">
        <f t="shared" si="20"/>
        <v>26690235.720838953</v>
      </c>
      <c r="AG86" s="100">
        <f t="shared" si="20"/>
        <v>27791626.167381678</v>
      </c>
      <c r="AH86" s="100">
        <f t="shared" si="20"/>
        <v>31131490.944786556</v>
      </c>
      <c r="AI86" s="100">
        <f t="shared" si="20"/>
        <v>33622010.220369481</v>
      </c>
      <c r="AJ86" s="100">
        <f t="shared" si="20"/>
        <v>36311771.037999049</v>
      </c>
      <c r="AK86" s="100">
        <f t="shared" si="20"/>
        <v>39216712.721038975</v>
      </c>
      <c r="AL86" s="100">
        <f t="shared" si="20"/>
        <v>40970554.116105869</v>
      </c>
      <c r="AM86" s="100">
        <f t="shared" si="20"/>
        <v>45742373.717819855</v>
      </c>
      <c r="AN86" s="100">
        <f t="shared" si="20"/>
        <v>49401763.615245461</v>
      </c>
      <c r="AO86" s="100">
        <f t="shared" si="20"/>
        <v>53353904.704465106</v>
      </c>
      <c r="AP86" s="100">
        <f t="shared" si="20"/>
        <v>57622217.080822319</v>
      </c>
      <c r="AQ86" s="100">
        <f t="shared" si="20"/>
        <v>60380565.218605444</v>
      </c>
      <c r="AR86" s="100">
        <f t="shared" si="20"/>
        <v>67210554.003071159</v>
      </c>
      <c r="AS86" s="100">
        <f t="shared" si="20"/>
        <v>72587398.323316842</v>
      </c>
      <c r="AT86" s="100">
        <f t="shared" si="20"/>
        <v>78394390.189182222</v>
      </c>
      <c r="AU86" s="100">
        <f t="shared" si="20"/>
        <v>84665941.404316813</v>
      </c>
      <c r="AV86" s="100">
        <f t="shared" si="20"/>
        <v>88961586.767722771</v>
      </c>
      <c r="AW86" s="100">
        <f t="shared" si="20"/>
        <v>98754354.053995118</v>
      </c>
      <c r="AX86" s="100">
        <f t="shared" si="20"/>
        <v>106654702.37831476</v>
      </c>
      <c r="AY86" s="100">
        <f t="shared" si="20"/>
        <v>115187078.56857994</v>
      </c>
      <c r="AZ86" s="100">
        <f t="shared" si="20"/>
        <v>124402044.85406631</v>
      </c>
      <c r="BA86" s="100">
        <f t="shared" si="20"/>
        <v>131038580.67289318</v>
      </c>
      <c r="BB86" s="100">
        <f t="shared" si="20"/>
        <v>145102545.11778301</v>
      </c>
      <c r="BC86" s="100">
        <f t="shared" si="20"/>
        <v>156710748.72720563</v>
      </c>
      <c r="BD86" s="100">
        <f t="shared" si="20"/>
        <v>169247608.62538213</v>
      </c>
      <c r="BE86" s="100">
        <f t="shared" si="20"/>
        <v>182787417.31541276</v>
      </c>
      <c r="BF86" s="100">
        <f t="shared" si="20"/>
        <v>192973352.81370205</v>
      </c>
      <c r="BG86" s="100">
        <f t="shared" si="20"/>
        <v>213203243.55669746</v>
      </c>
      <c r="BH86" s="100">
        <f t="shared" si="20"/>
        <v>230259503.04123327</v>
      </c>
      <c r="BI86" s="100">
        <f t="shared" si="20"/>
        <v>248680263.28453189</v>
      </c>
      <c r="BJ86" s="100">
        <f t="shared" si="20"/>
        <v>268574684.34729445</v>
      </c>
      <c r="BK86" s="100">
        <f t="shared" si="20"/>
        <v>284122874.7414782</v>
      </c>
      <c r="BL86" s="100">
        <f t="shared" si="20"/>
        <v>313265511.82268435</v>
      </c>
      <c r="BM86" s="100">
        <f t="shared" si="20"/>
        <v>338326752.76849908</v>
      </c>
      <c r="BN86" s="100">
        <f t="shared" si="20"/>
        <v>365392892.98997903</v>
      </c>
      <c r="BO86" s="100">
        <f t="shared" si="20"/>
        <v>394624324.42917734</v>
      </c>
      <c r="BP86" s="100">
        <f t="shared" si="20"/>
        <v>418248175.48725122</v>
      </c>
      <c r="BQ86" s="100">
        <f t="shared" ref="BQ86:CX86" si="21">BQ82-BQ85</f>
        <v>460289812.01419258</v>
      </c>
      <c r="BR86" s="100">
        <f t="shared" si="21"/>
        <v>497112996.97532815</v>
      </c>
      <c r="BS86" s="100">
        <f t="shared" si="21"/>
        <v>536882036.73335433</v>
      </c>
      <c r="BT86" s="100">
        <f t="shared" si="21"/>
        <v>579832599.6720227</v>
      </c>
      <c r="BU86" s="100">
        <f t="shared" si="21"/>
        <v>615585540.21357203</v>
      </c>
      <c r="BV86" s="100">
        <f t="shared" si="21"/>
        <v>676316744.25744748</v>
      </c>
      <c r="BW86" s="100">
        <f t="shared" si="21"/>
        <v>730422083.79804325</v>
      </c>
      <c r="BX86" s="100">
        <f t="shared" si="21"/>
        <v>788855850.50188661</v>
      </c>
      <c r="BY86" s="100">
        <f t="shared" si="21"/>
        <v>851964318.54203796</v>
      </c>
      <c r="BZ86" s="100">
        <f t="shared" si="21"/>
        <v>905891218.2839222</v>
      </c>
      <c r="CA86" s="100">
        <f t="shared" si="21"/>
        <v>993731181.14743304</v>
      </c>
      <c r="CB86" s="100">
        <f t="shared" si="21"/>
        <v>1073229675.6392277</v>
      </c>
      <c r="CC86" s="100">
        <f t="shared" si="21"/>
        <v>1159088049.690366</v>
      </c>
      <c r="CD86" s="100">
        <f t="shared" si="21"/>
        <v>1251815093.6655953</v>
      </c>
      <c r="CE86" s="100">
        <f t="shared" si="21"/>
        <v>1332917022.3320625</v>
      </c>
      <c r="CF86" s="100">
        <f t="shared" si="21"/>
        <v>1460117125.2515507</v>
      </c>
      <c r="CG86" s="100">
        <f t="shared" si="21"/>
        <v>1576926495.2716746</v>
      </c>
      <c r="CH86" s="100">
        <f t="shared" si="21"/>
        <v>1703080614.8934088</v>
      </c>
      <c r="CI86" s="100">
        <f t="shared" si="21"/>
        <v>1839327064.0848813</v>
      </c>
      <c r="CJ86" s="100">
        <f t="shared" si="21"/>
        <v>1960989026.4043062</v>
      </c>
      <c r="CK86" s="100">
        <f t="shared" si="21"/>
        <v>2145391087.5486062</v>
      </c>
      <c r="CL86" s="100">
        <f t="shared" si="21"/>
        <v>2317022374.552495</v>
      </c>
      <c r="CM86" s="100">
        <f t="shared" si="21"/>
        <v>2502384164.516695</v>
      </c>
      <c r="CN86" s="100">
        <f t="shared" si="21"/>
        <v>2702574897.678031</v>
      </c>
      <c r="CO86" s="100">
        <f t="shared" si="21"/>
        <v>2884677277.4707098</v>
      </c>
      <c r="CP86" s="100">
        <f t="shared" si="21"/>
        <v>3152283360.6516552</v>
      </c>
      <c r="CQ86" s="100">
        <f t="shared" si="21"/>
        <v>3404466029.503788</v>
      </c>
      <c r="CR86" s="100">
        <f t="shared" si="21"/>
        <v>3676823311.8640919</v>
      </c>
      <c r="CS86" s="100">
        <f t="shared" si="21"/>
        <v>3970969176.8132181</v>
      </c>
      <c r="CT86" s="100">
        <f t="shared" si="21"/>
        <v>4243008385.0624762</v>
      </c>
      <c r="CU86" s="100">
        <f t="shared" si="21"/>
        <v>4631738447.8349409</v>
      </c>
      <c r="CV86" s="100">
        <f t="shared" si="21"/>
        <v>5002277523.6617355</v>
      </c>
      <c r="CW86" s="100">
        <f t="shared" si="21"/>
        <v>5402459725.5546751</v>
      </c>
      <c r="CX86" s="100">
        <f t="shared" si="21"/>
        <v>5834656503.5990505</v>
      </c>
    </row>
    <row r="87" spans="2:102" x14ac:dyDescent="0.2">
      <c r="C87" s="73"/>
      <c r="D87" s="73"/>
      <c r="E87" s="73"/>
      <c r="F87" s="73"/>
      <c r="G87" s="73"/>
      <c r="H87" s="73"/>
      <c r="I87" s="73"/>
      <c r="J87" s="73"/>
      <c r="K87" s="73"/>
      <c r="L87" s="73"/>
    </row>
    <row r="88" spans="2:102" s="125" customFormat="1" x14ac:dyDescent="0.2">
      <c r="B88" s="12" t="s">
        <v>154</v>
      </c>
      <c r="D88" s="125" t="e">
        <f>IRR($C$82:D$82)</f>
        <v>#NUM!</v>
      </c>
      <c r="E88" s="125" t="e">
        <f>IRR($C$82:E$82)</f>
        <v>#NUM!</v>
      </c>
      <c r="F88" s="125" t="e">
        <f>IRR($C$82:F$82)</f>
        <v>#NUM!</v>
      </c>
      <c r="G88" s="125" t="e">
        <f>IRR($C$82:G$82)</f>
        <v>#NUM!</v>
      </c>
      <c r="H88" s="125" t="e">
        <f>IRR($C$82:H$82)</f>
        <v>#NUM!</v>
      </c>
      <c r="I88" s="125" t="e">
        <f>IRR($C$82:I$82)</f>
        <v>#NUM!</v>
      </c>
      <c r="J88" s="125">
        <f>IRR($C$82:J$82)</f>
        <v>-0.32672852729667012</v>
      </c>
      <c r="K88" s="125">
        <f>IRR($C$82:K$82)</f>
        <v>-0.22027689779434401</v>
      </c>
      <c r="L88" s="125">
        <f>IRR($C$82:L$82)</f>
        <v>-0.1449151605442025</v>
      </c>
      <c r="M88" s="125">
        <f>IRR($C$82:M$82)</f>
        <v>-9.5477390410379059E-2</v>
      </c>
      <c r="N88" s="125">
        <f>IRR($C$82:N$82)</f>
        <v>-5.8996902579887545E-3</v>
      </c>
      <c r="O88" s="125">
        <f>IRR($C$82:O$82)</f>
        <v>3.9999790604335672E-2</v>
      </c>
      <c r="P88" s="125">
        <f>IRR($C$82:P$82)</f>
        <v>7.0088577871117552E-2</v>
      </c>
      <c r="Q88" s="125">
        <f>IRR($C$82:Q$82)</f>
        <v>9.1699443343290943E-2</v>
      </c>
      <c r="R88" s="125">
        <f>IRR($C$82:R$82)</f>
        <v>0.10732204307113968</v>
      </c>
      <c r="S88" s="125">
        <f>IRR($C$82:S$82)</f>
        <v>0.12016091499995563</v>
      </c>
      <c r="T88" s="125">
        <f>IRR($C$82:T$82)</f>
        <v>0.13038521183616147</v>
      </c>
      <c r="U88" s="125">
        <f>IRR($C$82:U$82)</f>
        <v>0.13867266315869786</v>
      </c>
      <c r="V88" s="125">
        <f>IRR($C$82:V$82)</f>
        <v>0.14548417903792576</v>
      </c>
      <c r="W88" s="125">
        <f>IRR($C$82:W$82)</f>
        <v>0.15091468151223975</v>
      </c>
      <c r="X88" s="125">
        <f>IRR($C$82:X$82)</f>
        <v>0.15568787766809167</v>
      </c>
      <c r="Y88" s="125">
        <f>IRR($C$82:Y$82)</f>
        <v>0.15972364809846318</v>
      </c>
      <c r="Z88" s="125">
        <f>IRR($C$82:Z$82)</f>
        <v>0.16315967798551134</v>
      </c>
      <c r="AA88" s="125">
        <f>IRR($C$82:AA$82)</f>
        <v>0.16610279161574026</v>
      </c>
      <c r="AB88" s="125">
        <f>IRR($C$82:AB$82)</f>
        <v>0.1685405324283924</v>
      </c>
      <c r="AC88" s="125">
        <f>IRR($C$82:AC$82)</f>
        <v>0.17073876954343792</v>
      </c>
      <c r="AD88" s="125">
        <f>IRR($C$82:AD$82)</f>
        <v>0.17264831874378062</v>
      </c>
      <c r="AE88" s="125">
        <f>IRR($C$82:AE$82)</f>
        <v>0.1743133504434371</v>
      </c>
      <c r="AF88" s="125">
        <f>IRR($C$82:AF$82)</f>
        <v>0.17577010415345828</v>
      </c>
      <c r="AG88" s="125">
        <f>IRR($C$82:AG$82)</f>
        <v>0.17700364199539287</v>
      </c>
      <c r="AH88" s="125">
        <f>IRR($C$82:AH$82)</f>
        <v>0.17813043526233208</v>
      </c>
      <c r="AI88" s="125">
        <f>IRR($C$82:AI$82)</f>
        <v>0.17912453590570476</v>
      </c>
      <c r="AJ88" s="125">
        <f>IRR($C$82:AJ$82)</f>
        <v>0.18000360270876548</v>
      </c>
      <c r="AK88" s="125">
        <f>IRR($C$82:AK$82)</f>
        <v>0.18078259464580437</v>
      </c>
      <c r="AL88" s="125">
        <f>IRR($C$82:AL$82)</f>
        <v>0.18145196074313374</v>
      </c>
      <c r="AM88" s="125">
        <f>IRR($C$82:AM$82)</f>
        <v>0.1820677240800137</v>
      </c>
      <c r="AN88" s="125">
        <f>IRR($C$82:AN$82)</f>
        <v>0.18261631624810271</v>
      </c>
      <c r="AO88" s="125">
        <f>IRR($C$82:AO$82)</f>
        <v>0.18310580428850121</v>
      </c>
      <c r="AP88" s="125">
        <f>IRR($C$82:AP$82)</f>
        <v>0.18354316543649474</v>
      </c>
      <c r="AQ88" s="125">
        <f>IRR($C$82:AQ$82)</f>
        <v>0.18392291971996899</v>
      </c>
      <c r="AR88" s="125">
        <f>IRR($C$82:AR$82)</f>
        <v>0.18427360342101662</v>
      </c>
      <c r="AS88" s="125">
        <f>IRR($C$82:AS$82)</f>
        <v>0.18458806449581755</v>
      </c>
      <c r="AT88" s="125">
        <f>IRR($C$82:AT$82)</f>
        <v>0.18487033213663073</v>
      </c>
      <c r="AU88" s="125">
        <f>IRR($C$82:AU$82)</f>
        <v>0.18512394165086721</v>
      </c>
      <c r="AV88" s="125">
        <f>IRR($C$82:AV$82)</f>
        <v>0.18534586096007843</v>
      </c>
      <c r="AW88" s="125">
        <f>IRR($C$82:AW$82)</f>
        <v>0.18555118410854265</v>
      </c>
      <c r="AX88" s="125">
        <f>IRR($C$82:AX$82)</f>
        <v>0.1857361120312413</v>
      </c>
      <c r="AY88" s="125">
        <f>IRR($C$82:AY$82)</f>
        <v>0.1859027871625818</v>
      </c>
      <c r="AZ88" s="125">
        <f>IRR($C$82:AZ$82)</f>
        <v>0.18605310866106128</v>
      </c>
      <c r="BA88" s="125">
        <f>IRR($C$82:BA$82)</f>
        <v>0.18618542922089754</v>
      </c>
      <c r="BB88" s="125">
        <f>IRR($C$82:BB$82)</f>
        <v>0.18630794203609535</v>
      </c>
      <c r="BC88" s="125">
        <f>IRR($C$82:BC$82)</f>
        <v>0.18641862049290325</v>
      </c>
      <c r="BD88" s="125">
        <f>IRR($C$82:BD$82)</f>
        <v>0.18651865610088736</v>
      </c>
      <c r="BE88" s="125">
        <f>IRR($C$82:BE$82)</f>
        <v>0.18660911289779181</v>
      </c>
      <c r="BF88" s="125">
        <f>IRR($C$82:BF$82)</f>
        <v>0.1866891082741069</v>
      </c>
      <c r="BG88" s="125">
        <f>IRR($C$82:BG$82)</f>
        <v>0.18676317153195132</v>
      </c>
      <c r="BH88" s="125">
        <f>IRR($C$82:BH$82)</f>
        <v>0.18683022108539449</v>
      </c>
      <c r="BI88" s="125">
        <f>IRR($C$82:BI$82)</f>
        <v>0.18689094145642082</v>
      </c>
      <c r="BJ88" s="125">
        <f>IRR($C$82:BJ$82)</f>
        <v>0.18694594720599111</v>
      </c>
      <c r="BK88" s="125">
        <f>IRR($C$82:BK$82)</f>
        <v>0.18699477221202265</v>
      </c>
      <c r="BL88" s="125">
        <f>IRR($C$82:BL$82)</f>
        <v>0.18703995350841818</v>
      </c>
      <c r="BM88" s="125">
        <f>IRR($C$82:BM$82)</f>
        <v>0.18708091569563257</v>
      </c>
      <c r="BN88" s="125">
        <f>IRR($C$82:BN$82)</f>
        <v>0.18711806136929199</v>
      </c>
      <c r="BO88" s="125">
        <f>IRR($C$82:BO$82)</f>
        <v>0.18715175337086709</v>
      </c>
      <c r="BP88" s="125">
        <f>IRR($C$82:BP$82)</f>
        <v>0.18718174979414171</v>
      </c>
      <c r="BQ88" s="125">
        <f>IRR($C$82:BQ$82)</f>
        <v>0.18720948554826222</v>
      </c>
      <c r="BR88" s="125">
        <f>IRR($C$82:BR$82)</f>
        <v>0.18723465657139737</v>
      </c>
      <c r="BS88" s="125">
        <f>IRR($C$82:BS$82)</f>
        <v>0.18725750367674676</v>
      </c>
      <c r="BT88" s="125">
        <f>IRR($C$82:BT$82)</f>
        <v>0.18727824449670516</v>
      </c>
      <c r="BU88" s="125">
        <f>IRR($C$82:BU$82)</f>
        <v>0.18729675631624376</v>
      </c>
      <c r="BV88" s="125">
        <f>IRR($C$82:BV$82)</f>
        <v>0.18731385661824151</v>
      </c>
      <c r="BW88" s="125">
        <f>IRR($C$82:BW$82)</f>
        <v>0.18732938639565244</v>
      </c>
      <c r="BX88" s="125">
        <f>IRR($C$82:BX$82)</f>
        <v>0.18734349143677775</v>
      </c>
      <c r="BY88" s="125">
        <f>IRR($C$82:BY$82)</f>
        <v>0.18735630375387546</v>
      </c>
      <c r="BZ88" s="125">
        <f>IRR($C$82:BZ$82)</f>
        <v>0.18736776302304325</v>
      </c>
      <c r="CA88" s="125">
        <f>IRR($C$82:CA$82)</f>
        <v>0.18737833758541367</v>
      </c>
      <c r="CB88" s="125">
        <f>IRR($C$82:CB$82)</f>
        <v>0.18738794551624216</v>
      </c>
      <c r="CC88" s="125">
        <f>IRR($C$82:CC$82)</f>
        <v>0.18739667583110053</v>
      </c>
      <c r="CD88" s="125">
        <f>IRR($C$82:CD$82)</f>
        <v>0.1874046092449857</v>
      </c>
      <c r="CE88" s="125">
        <f>IRR($C$82:CE$82)</f>
        <v>0.18741171744927909</v>
      </c>
      <c r="CF88" s="125">
        <f>IRR($C$82:CF$82)</f>
        <v>0.18741826995227773</v>
      </c>
      <c r="CG88" s="125">
        <f>IRR($C$82:CG$82)</f>
        <v>0.18742422541044323</v>
      </c>
      <c r="CH88" s="125">
        <f>IRR($C$82:CH$82)</f>
        <v>0.18742963850070216</v>
      </c>
      <c r="CI88" s="125">
        <f>IRR($C$82:CI$82)</f>
        <v>0.18743455884894122</v>
      </c>
      <c r="CJ88" s="125">
        <f>IRR($C$82:CJ$82)</f>
        <v>0.18743897413970911</v>
      </c>
      <c r="CK88" s="125">
        <f>IRR($C$82:CK$82)</f>
        <v>0.18744304002780332</v>
      </c>
      <c r="CL88" s="125">
        <f>IRR($C$82:CL$82)</f>
        <v>0.18744673625511132</v>
      </c>
      <c r="CM88" s="125">
        <f>IRR($C$82:CM$82)</f>
        <v>0.1874500965461372</v>
      </c>
      <c r="CN88" s="125">
        <f>IRR($C$82:CN$82)</f>
        <v>0.18745315153019582</v>
      </c>
      <c r="CO88" s="125">
        <f>IRR($C$82:CO$82)</f>
        <v>0.18745589658132311</v>
      </c>
      <c r="CP88" s="125">
        <f>IRR($C$82:CP$82)</f>
        <v>0.18745842187719597</v>
      </c>
      <c r="CQ88" s="125">
        <f>IRR($C$82:CQ$82)</f>
        <v>0.18746071791924446</v>
      </c>
      <c r="CR88" s="125">
        <f>IRR($C$82:CR$82)</f>
        <v>0.18746280556822748</v>
      </c>
      <c r="CS88" s="125">
        <f>IRR($C$82:CS$82)</f>
        <v>0.18746470377893587</v>
      </c>
      <c r="CT88" s="125">
        <f>IRR($C$82:CT$82)</f>
        <v>0.18746641141025511</v>
      </c>
      <c r="CU88" s="125">
        <f>IRR($C$82:CU$82)</f>
        <v>0.18746798084945726</v>
      </c>
      <c r="CV88" s="125">
        <f>IRR($C$82:CV$82)</f>
        <v>0.18746940795227207</v>
      </c>
      <c r="CW88" s="125">
        <f>IRR($C$82:CW$82)</f>
        <v>0.18747070564769941</v>
      </c>
      <c r="CX88" s="125">
        <f>IRR($C$82:CX$82)</f>
        <v>0.18747188568710005</v>
      </c>
    </row>
    <row r="89" spans="2:102" x14ac:dyDescent="0.2">
      <c r="C89" s="73"/>
      <c r="D89" s="73"/>
      <c r="E89" s="73"/>
      <c r="F89" s="73"/>
      <c r="G89" s="73"/>
      <c r="H89" s="73"/>
      <c r="I89" s="73"/>
      <c r="J89" s="73"/>
      <c r="K89" s="73"/>
      <c r="L89" s="73"/>
    </row>
    <row r="90" spans="2:102" x14ac:dyDescent="0.2">
      <c r="B90" s="12" t="s">
        <v>137</v>
      </c>
      <c r="C90" s="36">
        <f>IF($C$17&gt;$D$17,"bay error",NPV($C$66,$D82:$CX82)+$C82)</f>
        <v>26268394.896433145</v>
      </c>
      <c r="D90" s="73"/>
      <c r="E90" s="12"/>
      <c r="F90" s="36"/>
      <c r="G90" s="73"/>
      <c r="H90" s="73"/>
      <c r="I90" s="73"/>
      <c r="J90" s="73"/>
      <c r="K90" s="73"/>
      <c r="L90" s="73"/>
    </row>
    <row r="91" spans="2:102" x14ac:dyDescent="0.2">
      <c r="B91" s="12" t="s">
        <v>138</v>
      </c>
      <c r="C91" s="36">
        <f>IF($C$17&gt;$D$17,"bay error",NPV($C$66,$D86:$CX86)+$C86)</f>
        <v>10079739.491475308</v>
      </c>
    </row>
    <row r="92" spans="2:102" x14ac:dyDescent="0.2">
      <c r="B92" s="12" t="s">
        <v>85</v>
      </c>
      <c r="C92" s="20">
        <f>IF($C$17&gt;$D$17,"bay error",IRR($C82:$CX82))</f>
        <v>0.18747188568710005</v>
      </c>
    </row>
    <row r="93" spans="2:102" x14ac:dyDescent="0.2">
      <c r="B93" s="12" t="s">
        <v>86</v>
      </c>
      <c r="C93" s="20">
        <f>IF($C$17&gt;$D$17,"bay error",IRR($C86:$CX86))</f>
        <v>0.15865509269014533</v>
      </c>
    </row>
    <row r="94" spans="2:102" x14ac:dyDescent="0.2">
      <c r="B94" s="24" t="s">
        <v>36</v>
      </c>
      <c r="C94" s="7">
        <v>0</v>
      </c>
    </row>
    <row r="95" spans="2:102" x14ac:dyDescent="0.2">
      <c r="B95" s="24" t="s">
        <v>32</v>
      </c>
      <c r="C95" s="15">
        <f>IF(FV($C$61/12,$C$68*12,-D81/12,G58)&lt;0,0,FV($C$61/12,$C$68*12,-D81/12,G58))</f>
        <v>0</v>
      </c>
    </row>
    <row r="96" spans="2:102" ht="17" thickBot="1" x14ac:dyDescent="0.25">
      <c r="C96" s="15"/>
    </row>
    <row r="97" spans="2:103" ht="17" thickBot="1" x14ac:dyDescent="0.25">
      <c r="B97" s="134" t="s">
        <v>129</v>
      </c>
    </row>
    <row r="98" spans="2:103" x14ac:dyDescent="0.2">
      <c r="B98" s="12"/>
    </row>
    <row r="99" spans="2:103" x14ac:dyDescent="0.2">
      <c r="B99" s="94" t="s">
        <v>0</v>
      </c>
      <c r="C99" s="95">
        <f>E25*-1</f>
        <v>-7500000</v>
      </c>
      <c r="D99" s="95">
        <f t="shared" ref="D99:M99" si="22">(IF(C86=0,0,D77*-1)+IF(F99=0,(E80/$C$65),0))</f>
        <v>828584.06793228909</v>
      </c>
      <c r="E99" s="95">
        <f t="shared" si="22"/>
        <v>894870.79336687236</v>
      </c>
      <c r="F99" s="95">
        <f t="shared" si="22"/>
        <v>966460.45683622209</v>
      </c>
      <c r="G99" s="95">
        <f t="shared" si="22"/>
        <v>1043777.2933831201</v>
      </c>
      <c r="H99" s="95">
        <f t="shared" si="22"/>
        <v>1127279.4768537697</v>
      </c>
      <c r="I99" s="95">
        <f t="shared" si="22"/>
        <v>1217461.8350020715</v>
      </c>
      <c r="J99" s="95">
        <f t="shared" si="22"/>
        <v>1314858.781802237</v>
      </c>
      <c r="K99" s="95">
        <f t="shared" si="22"/>
        <v>1420047.4843464163</v>
      </c>
      <c r="L99" s="95">
        <f t="shared" si="22"/>
        <v>1533651.2830941295</v>
      </c>
      <c r="M99" s="95">
        <f t="shared" si="22"/>
        <v>1656343.3857416601</v>
      </c>
      <c r="N99" s="95">
        <f t="shared" ref="N99:AY99" si="23">(IF(M86=0,0,N77*-1)+IF(P99=0,O80/$C$65,0))</f>
        <v>1788850.8566009931</v>
      </c>
      <c r="O99" s="95">
        <f t="shared" si="23"/>
        <v>1931958.9251290727</v>
      </c>
      <c r="P99" s="95">
        <f t="shared" si="23"/>
        <v>2086515.6391393987</v>
      </c>
      <c r="Q99" s="95">
        <f t="shared" si="23"/>
        <v>2253436.8902705512</v>
      </c>
      <c r="R99" s="95">
        <f t="shared" si="23"/>
        <v>2433711.8414921951</v>
      </c>
      <c r="S99" s="95">
        <f t="shared" si="23"/>
        <v>2628408.788811571</v>
      </c>
      <c r="T99" s="95">
        <f t="shared" si="23"/>
        <v>2838681.4919164968</v>
      </c>
      <c r="U99" s="95">
        <f t="shared" si="23"/>
        <v>3065776.0112698167</v>
      </c>
      <c r="V99" s="95">
        <f t="shared" si="23"/>
        <v>3311038.0921714022</v>
      </c>
      <c r="W99" s="95">
        <f t="shared" si="23"/>
        <v>3575921.1395451152</v>
      </c>
      <c r="X99" s="95">
        <f t="shared" si="23"/>
        <v>3861994.8307087244</v>
      </c>
      <c r="Y99" s="95">
        <f t="shared" si="23"/>
        <v>4170954.4171654219</v>
      </c>
      <c r="Z99" s="95">
        <f t="shared" si="23"/>
        <v>4504630.770538656</v>
      </c>
      <c r="AA99" s="95">
        <f t="shared" si="23"/>
        <v>4865001.2321817493</v>
      </c>
      <c r="AB99" s="95">
        <f t="shared" si="23"/>
        <v>5254201.330756289</v>
      </c>
      <c r="AC99" s="95">
        <f t="shared" si="23"/>
        <v>5674537.4372167923</v>
      </c>
      <c r="AD99" s="95">
        <f t="shared" si="23"/>
        <v>6128500.4321941352</v>
      </c>
      <c r="AE99" s="95">
        <f t="shared" si="23"/>
        <v>6618780.4667696683</v>
      </c>
      <c r="AF99" s="95">
        <f t="shared" si="23"/>
        <v>7148282.9041112419</v>
      </c>
      <c r="AG99" s="95">
        <f t="shared" si="23"/>
        <v>7720145.5364401415</v>
      </c>
      <c r="AH99" s="95">
        <f t="shared" si="23"/>
        <v>8337757.179355354</v>
      </c>
      <c r="AI99" s="95">
        <f t="shared" si="23"/>
        <v>9004777.7537037842</v>
      </c>
      <c r="AJ99" s="95">
        <f t="shared" si="23"/>
        <v>9725159.9740000851</v>
      </c>
      <c r="AK99" s="95">
        <f t="shared" si="23"/>
        <v>10503172.771920092</v>
      </c>
      <c r="AL99" s="95">
        <f t="shared" si="23"/>
        <v>11343426.593673704</v>
      </c>
      <c r="AM99" s="95">
        <f t="shared" si="23"/>
        <v>12250900.7211676</v>
      </c>
      <c r="AN99" s="95">
        <f t="shared" si="23"/>
        <v>13230972.778861009</v>
      </c>
      <c r="AO99" s="95">
        <f t="shared" si="23"/>
        <v>14289450.601169894</v>
      </c>
      <c r="AP99" s="95">
        <f t="shared" si="23"/>
        <v>15432606.649263484</v>
      </c>
      <c r="AQ99" s="95">
        <f t="shared" si="23"/>
        <v>16667215.181204565</v>
      </c>
      <c r="AR99" s="95">
        <f t="shared" si="23"/>
        <v>18000592.395700932</v>
      </c>
      <c r="AS99" s="95">
        <f t="shared" si="23"/>
        <v>19440639.787357006</v>
      </c>
      <c r="AT99" s="95">
        <f t="shared" si="23"/>
        <v>20995890.970345572</v>
      </c>
      <c r="AU99" s="95">
        <f t="shared" si="23"/>
        <v>22675562.247973211</v>
      </c>
      <c r="AV99" s="95">
        <f t="shared" si="23"/>
        <v>24489607.227811076</v>
      </c>
      <c r="AW99" s="95">
        <f t="shared" si="23"/>
        <v>26448775.806035966</v>
      </c>
      <c r="AX99" s="95">
        <f t="shared" si="23"/>
        <v>28564677.870518841</v>
      </c>
      <c r="AY99" s="95">
        <f t="shared" si="23"/>
        <v>30849852.100160353</v>
      </c>
      <c r="AZ99" s="95">
        <f>(IF(AY86=0,0,AZ77*-1)+IF(BA99=0,BA80/$C$65,0))</f>
        <v>33317840.268173181</v>
      </c>
      <c r="BA99" s="95">
        <f t="shared" ref="BA99:CF99" si="24">(IF(AZ86=0,0,BA77*-1)+IF(BC99=0,BB80/$C$65,0))</f>
        <v>35983267.489627041</v>
      </c>
      <c r="BB99" s="95">
        <f t="shared" si="24"/>
        <v>38861928.888797201</v>
      </c>
      <c r="BC99" s="95">
        <f t="shared" si="24"/>
        <v>41970883.199900992</v>
      </c>
      <c r="BD99" s="95">
        <f t="shared" si="24"/>
        <v>45328553.855893061</v>
      </c>
      <c r="BE99" s="95">
        <f t="shared" si="24"/>
        <v>48954838.164364524</v>
      </c>
      <c r="BF99" s="95">
        <f t="shared" si="24"/>
        <v>52871225.217513673</v>
      </c>
      <c r="BG99" s="95">
        <f t="shared" si="24"/>
        <v>57100923.234914787</v>
      </c>
      <c r="BH99" s="95">
        <f t="shared" si="24"/>
        <v>61668997.093707971</v>
      </c>
      <c r="BI99" s="95">
        <f t="shared" si="24"/>
        <v>66602516.861204609</v>
      </c>
      <c r="BJ99" s="95">
        <f t="shared" si="24"/>
        <v>71930718.210100979</v>
      </c>
      <c r="BK99" s="95">
        <f t="shared" si="24"/>
        <v>77685175.666909084</v>
      </c>
      <c r="BL99" s="95">
        <f t="shared" si="24"/>
        <v>83899989.720261797</v>
      </c>
      <c r="BM99" s="95">
        <f t="shared" si="24"/>
        <v>90611988.897882745</v>
      </c>
      <c r="BN99" s="95">
        <f t="shared" si="24"/>
        <v>97860948.009713382</v>
      </c>
      <c r="BO99" s="95">
        <f t="shared" si="24"/>
        <v>105689823.85049047</v>
      </c>
      <c r="BP99" s="95">
        <f t="shared" si="24"/>
        <v>114145009.75852969</v>
      </c>
      <c r="BQ99" s="95">
        <f t="shared" si="24"/>
        <v>123276610.53921209</v>
      </c>
      <c r="BR99" s="95">
        <f t="shared" si="24"/>
        <v>133138739.38234907</v>
      </c>
      <c r="BS99" s="95">
        <f t="shared" si="24"/>
        <v>143789838.53293699</v>
      </c>
      <c r="BT99" s="95">
        <f t="shared" si="24"/>
        <v>155293025.61557198</v>
      </c>
      <c r="BU99" s="95">
        <f t="shared" si="24"/>
        <v>167716467.66481775</v>
      </c>
      <c r="BV99" s="95">
        <f t="shared" si="24"/>
        <v>181133785.07800317</v>
      </c>
      <c r="BW99" s="95">
        <f t="shared" si="24"/>
        <v>195624487.88424343</v>
      </c>
      <c r="BX99" s="95">
        <f t="shared" si="24"/>
        <v>211274446.91498294</v>
      </c>
      <c r="BY99" s="95">
        <f t="shared" si="24"/>
        <v>228176402.6681816</v>
      </c>
      <c r="BZ99" s="95">
        <f t="shared" si="24"/>
        <v>246430514.88163617</v>
      </c>
      <c r="CA99" s="95">
        <f t="shared" si="24"/>
        <v>266144956.07216707</v>
      </c>
      <c r="CB99" s="95">
        <f t="shared" si="24"/>
        <v>287436552.55794042</v>
      </c>
      <c r="CC99" s="95">
        <f t="shared" si="24"/>
        <v>310431476.76257575</v>
      </c>
      <c r="CD99" s="95">
        <f t="shared" si="24"/>
        <v>335265994.90358174</v>
      </c>
      <c r="CE99" s="95">
        <f t="shared" si="24"/>
        <v>362087274.49586827</v>
      </c>
      <c r="CF99" s="95">
        <f t="shared" si="24"/>
        <v>391054256.45553786</v>
      </c>
      <c r="CG99" s="95">
        <f t="shared" ref="CG99:CY99" si="25">(IF(CF86=0,0,CG77*-1)+IF(CI99=0,CH80/$C$65,0))</f>
        <v>422338596.97198087</v>
      </c>
      <c r="CH99" s="95">
        <f t="shared" si="25"/>
        <v>456125684.72973931</v>
      </c>
      <c r="CI99" s="95">
        <f t="shared" si="25"/>
        <v>492615739.50811851</v>
      </c>
      <c r="CJ99" s="95">
        <f t="shared" si="25"/>
        <v>532024998.66876811</v>
      </c>
      <c r="CK99" s="95">
        <f t="shared" si="25"/>
        <v>574586998.56226969</v>
      </c>
      <c r="CL99" s="95">
        <f t="shared" si="25"/>
        <v>620553958.4472512</v>
      </c>
      <c r="CM99" s="95">
        <f t="shared" si="25"/>
        <v>670198275.12303138</v>
      </c>
      <c r="CN99" s="95">
        <f t="shared" si="25"/>
        <v>723814137.13287389</v>
      </c>
      <c r="CO99" s="95">
        <f t="shared" si="25"/>
        <v>781719268.10350382</v>
      </c>
      <c r="CP99" s="95">
        <f t="shared" si="25"/>
        <v>844256809.55178416</v>
      </c>
      <c r="CQ99" s="95">
        <f t="shared" si="25"/>
        <v>911797354.31592703</v>
      </c>
      <c r="CR99" s="95">
        <f t="shared" si="25"/>
        <v>984741142.66120136</v>
      </c>
      <c r="CS99" s="95">
        <f t="shared" si="25"/>
        <v>1063520434.0740974</v>
      </c>
      <c r="CT99" s="95">
        <f t="shared" si="25"/>
        <v>1148602068.8000252</v>
      </c>
      <c r="CU99" s="95">
        <f t="shared" si="25"/>
        <v>1240490234.3040276</v>
      </c>
      <c r="CV99" s="95">
        <f t="shared" si="25"/>
        <v>1339729453.0483499</v>
      </c>
      <c r="CW99" s="95">
        <f t="shared" si="25"/>
        <v>1446907809.2922182</v>
      </c>
      <c r="CX99" s="95">
        <f t="shared" si="25"/>
        <v>89082507988.021378</v>
      </c>
      <c r="CY99" s="95">
        <f t="shared" si="25"/>
        <v>1687673268.7584436</v>
      </c>
    </row>
    <row r="100" spans="2:103" s="29" customFormat="1" x14ac:dyDescent="0.2">
      <c r="B100" s="12" t="s">
        <v>31</v>
      </c>
      <c r="C100" s="14">
        <v>0</v>
      </c>
      <c r="D100" s="14">
        <v>1</v>
      </c>
      <c r="E100" s="14">
        <v>2</v>
      </c>
      <c r="F100" s="14">
        <v>3</v>
      </c>
      <c r="G100" s="14">
        <v>4</v>
      </c>
      <c r="H100" s="14">
        <v>5</v>
      </c>
      <c r="I100" s="14">
        <v>6</v>
      </c>
      <c r="J100" s="14">
        <v>7</v>
      </c>
      <c r="K100" s="14">
        <v>8</v>
      </c>
      <c r="L100" s="14">
        <v>9</v>
      </c>
      <c r="M100" s="14">
        <v>10</v>
      </c>
      <c r="N100" s="14">
        <v>11</v>
      </c>
      <c r="O100" s="14">
        <v>12</v>
      </c>
      <c r="P100" s="14">
        <v>13</v>
      </c>
      <c r="Q100" s="14">
        <v>14</v>
      </c>
      <c r="R100" s="14">
        <v>15</v>
      </c>
      <c r="S100" s="14">
        <v>16</v>
      </c>
      <c r="T100" s="14">
        <v>17</v>
      </c>
      <c r="U100" s="14">
        <v>18</v>
      </c>
      <c r="V100" s="14">
        <v>19</v>
      </c>
      <c r="W100" s="14">
        <v>20</v>
      </c>
      <c r="X100" s="14">
        <v>21</v>
      </c>
      <c r="Y100" s="14">
        <v>22</v>
      </c>
      <c r="Z100" s="14">
        <v>23</v>
      </c>
      <c r="AA100" s="14">
        <v>24</v>
      </c>
      <c r="AB100" s="14">
        <v>25</v>
      </c>
      <c r="AC100" s="14">
        <v>26</v>
      </c>
      <c r="AD100" s="14">
        <v>27</v>
      </c>
      <c r="AE100" s="14">
        <v>28</v>
      </c>
      <c r="AF100" s="14">
        <v>29</v>
      </c>
      <c r="AG100" s="14">
        <v>30</v>
      </c>
      <c r="AH100" s="14">
        <v>31</v>
      </c>
      <c r="AI100" s="14">
        <v>32</v>
      </c>
      <c r="AJ100" s="14">
        <v>33</v>
      </c>
      <c r="AK100" s="14">
        <v>34</v>
      </c>
      <c r="AL100" s="14">
        <v>35</v>
      </c>
      <c r="AM100" s="14">
        <v>36</v>
      </c>
      <c r="AN100" s="14">
        <v>37</v>
      </c>
      <c r="AO100" s="14">
        <v>38</v>
      </c>
      <c r="AP100" s="14">
        <v>39</v>
      </c>
      <c r="AQ100" s="14">
        <v>40</v>
      </c>
      <c r="AR100" s="14">
        <v>41</v>
      </c>
      <c r="AS100" s="14">
        <v>42</v>
      </c>
      <c r="AT100" s="14">
        <v>43</v>
      </c>
      <c r="AU100" s="14">
        <v>44</v>
      </c>
      <c r="AV100" s="14">
        <v>45</v>
      </c>
      <c r="AW100" s="14">
        <v>46</v>
      </c>
      <c r="AX100" s="14">
        <v>47</v>
      </c>
      <c r="AY100" s="14">
        <v>48</v>
      </c>
      <c r="AZ100" s="14">
        <v>49</v>
      </c>
      <c r="BA100" s="14">
        <v>50</v>
      </c>
      <c r="BB100" s="14">
        <v>51</v>
      </c>
      <c r="BC100" s="14">
        <v>52</v>
      </c>
      <c r="BD100" s="14">
        <v>53</v>
      </c>
      <c r="BE100" s="14">
        <v>54</v>
      </c>
      <c r="BF100" s="14">
        <v>55</v>
      </c>
      <c r="BG100" s="14">
        <v>56</v>
      </c>
      <c r="BH100" s="14">
        <v>57</v>
      </c>
      <c r="BI100" s="14">
        <v>58</v>
      </c>
      <c r="BJ100" s="14">
        <v>59</v>
      </c>
      <c r="BK100" s="14">
        <v>60</v>
      </c>
      <c r="BL100" s="14">
        <v>61</v>
      </c>
      <c r="BM100" s="14">
        <v>62</v>
      </c>
      <c r="BN100" s="14">
        <v>63</v>
      </c>
      <c r="BO100" s="14">
        <v>64</v>
      </c>
      <c r="BP100" s="14">
        <v>65</v>
      </c>
      <c r="BQ100" s="14">
        <v>66</v>
      </c>
      <c r="BR100" s="14">
        <v>67</v>
      </c>
      <c r="BS100" s="14">
        <v>68</v>
      </c>
      <c r="BT100" s="14">
        <v>69</v>
      </c>
      <c r="BU100" s="14">
        <v>70</v>
      </c>
      <c r="BV100" s="14">
        <v>71</v>
      </c>
      <c r="BW100" s="14">
        <v>72</v>
      </c>
      <c r="BX100" s="14">
        <v>73</v>
      </c>
      <c r="BY100" s="14">
        <v>74</v>
      </c>
      <c r="BZ100" s="14">
        <v>75</v>
      </c>
      <c r="CA100" s="14">
        <v>76</v>
      </c>
      <c r="CB100" s="14">
        <v>77</v>
      </c>
      <c r="CC100" s="14">
        <v>78</v>
      </c>
      <c r="CD100" s="14">
        <v>79</v>
      </c>
      <c r="CE100" s="14">
        <v>80</v>
      </c>
      <c r="CF100" s="14">
        <v>81</v>
      </c>
      <c r="CG100" s="14">
        <v>82</v>
      </c>
      <c r="CH100" s="14">
        <v>83</v>
      </c>
      <c r="CI100" s="14">
        <v>84</v>
      </c>
      <c r="CJ100" s="14">
        <v>85</v>
      </c>
      <c r="CK100" s="14">
        <v>86</v>
      </c>
      <c r="CL100" s="14">
        <v>87</v>
      </c>
      <c r="CM100" s="14">
        <v>88</v>
      </c>
      <c r="CN100" s="14">
        <v>89</v>
      </c>
      <c r="CO100" s="14">
        <v>90</v>
      </c>
      <c r="CP100" s="14">
        <v>91</v>
      </c>
      <c r="CQ100" s="14">
        <v>92</v>
      </c>
      <c r="CR100" s="14">
        <v>93</v>
      </c>
      <c r="CS100" s="14">
        <v>94</v>
      </c>
      <c r="CT100" s="14">
        <v>95</v>
      </c>
      <c r="CU100" s="14">
        <v>96</v>
      </c>
      <c r="CV100" s="14">
        <v>97</v>
      </c>
      <c r="CW100" s="14">
        <v>98</v>
      </c>
      <c r="CX100" s="14">
        <v>99</v>
      </c>
      <c r="CY100" s="14"/>
    </row>
    <row r="101" spans="2:103" x14ac:dyDescent="0.2">
      <c r="B101" s="94" t="s">
        <v>0</v>
      </c>
      <c r="C101" s="95">
        <f>-E25</f>
        <v>-7500000</v>
      </c>
      <c r="D101" s="95">
        <f t="shared" ref="D101:BO101" si="26">IF(C99&gt;D99,0,D99)</f>
        <v>828584.06793228909</v>
      </c>
      <c r="E101" s="95">
        <f t="shared" si="26"/>
        <v>894870.79336687236</v>
      </c>
      <c r="F101" s="95">
        <f t="shared" si="26"/>
        <v>966460.45683622209</v>
      </c>
      <c r="G101" s="95">
        <f t="shared" si="26"/>
        <v>1043777.2933831201</v>
      </c>
      <c r="H101" s="95">
        <f t="shared" si="26"/>
        <v>1127279.4768537697</v>
      </c>
      <c r="I101" s="95">
        <f t="shared" si="26"/>
        <v>1217461.8350020715</v>
      </c>
      <c r="J101" s="95">
        <f t="shared" si="26"/>
        <v>1314858.781802237</v>
      </c>
      <c r="K101" s="95">
        <f t="shared" si="26"/>
        <v>1420047.4843464163</v>
      </c>
      <c r="L101" s="95">
        <f t="shared" si="26"/>
        <v>1533651.2830941295</v>
      </c>
      <c r="M101" s="95">
        <f t="shared" si="26"/>
        <v>1656343.3857416601</v>
      </c>
      <c r="N101" s="95">
        <f t="shared" si="26"/>
        <v>1788850.8566009931</v>
      </c>
      <c r="O101" s="95">
        <f t="shared" si="26"/>
        <v>1931958.9251290727</v>
      </c>
      <c r="P101" s="95">
        <f t="shared" si="26"/>
        <v>2086515.6391393987</v>
      </c>
      <c r="Q101" s="95">
        <f t="shared" si="26"/>
        <v>2253436.8902705512</v>
      </c>
      <c r="R101" s="95">
        <f t="shared" si="26"/>
        <v>2433711.8414921951</v>
      </c>
      <c r="S101" s="95">
        <f t="shared" si="26"/>
        <v>2628408.788811571</v>
      </c>
      <c r="T101" s="95">
        <f t="shared" si="26"/>
        <v>2838681.4919164968</v>
      </c>
      <c r="U101" s="95">
        <f t="shared" si="26"/>
        <v>3065776.0112698167</v>
      </c>
      <c r="V101" s="95">
        <f t="shared" si="26"/>
        <v>3311038.0921714022</v>
      </c>
      <c r="W101" s="95">
        <f t="shared" si="26"/>
        <v>3575921.1395451152</v>
      </c>
      <c r="X101" s="95">
        <f t="shared" si="26"/>
        <v>3861994.8307087244</v>
      </c>
      <c r="Y101" s="95">
        <f t="shared" si="26"/>
        <v>4170954.4171654219</v>
      </c>
      <c r="Z101" s="95">
        <f t="shared" si="26"/>
        <v>4504630.770538656</v>
      </c>
      <c r="AA101" s="95">
        <f t="shared" si="26"/>
        <v>4865001.2321817493</v>
      </c>
      <c r="AB101" s="95">
        <f t="shared" si="26"/>
        <v>5254201.330756289</v>
      </c>
      <c r="AC101" s="95">
        <f t="shared" si="26"/>
        <v>5674537.4372167923</v>
      </c>
      <c r="AD101" s="95">
        <f t="shared" si="26"/>
        <v>6128500.4321941352</v>
      </c>
      <c r="AE101" s="95">
        <f t="shared" si="26"/>
        <v>6618780.4667696683</v>
      </c>
      <c r="AF101" s="95">
        <f t="shared" si="26"/>
        <v>7148282.9041112419</v>
      </c>
      <c r="AG101" s="95">
        <f t="shared" si="26"/>
        <v>7720145.5364401415</v>
      </c>
      <c r="AH101" s="95">
        <f t="shared" si="26"/>
        <v>8337757.179355354</v>
      </c>
      <c r="AI101" s="95">
        <f t="shared" si="26"/>
        <v>9004777.7537037842</v>
      </c>
      <c r="AJ101" s="95">
        <f t="shared" si="26"/>
        <v>9725159.9740000851</v>
      </c>
      <c r="AK101" s="95">
        <f t="shared" si="26"/>
        <v>10503172.771920092</v>
      </c>
      <c r="AL101" s="95">
        <f t="shared" si="26"/>
        <v>11343426.593673704</v>
      </c>
      <c r="AM101" s="95">
        <f t="shared" si="26"/>
        <v>12250900.7211676</v>
      </c>
      <c r="AN101" s="95">
        <f t="shared" si="26"/>
        <v>13230972.778861009</v>
      </c>
      <c r="AO101" s="95">
        <f t="shared" si="26"/>
        <v>14289450.601169894</v>
      </c>
      <c r="AP101" s="95">
        <f t="shared" si="26"/>
        <v>15432606.649263484</v>
      </c>
      <c r="AQ101" s="95">
        <f t="shared" si="26"/>
        <v>16667215.181204565</v>
      </c>
      <c r="AR101" s="95">
        <f t="shared" si="26"/>
        <v>18000592.395700932</v>
      </c>
      <c r="AS101" s="95">
        <f t="shared" si="26"/>
        <v>19440639.787357006</v>
      </c>
      <c r="AT101" s="95">
        <f t="shared" si="26"/>
        <v>20995890.970345572</v>
      </c>
      <c r="AU101" s="95">
        <f t="shared" si="26"/>
        <v>22675562.247973211</v>
      </c>
      <c r="AV101" s="95">
        <f t="shared" si="26"/>
        <v>24489607.227811076</v>
      </c>
      <c r="AW101" s="95">
        <f t="shared" si="26"/>
        <v>26448775.806035966</v>
      </c>
      <c r="AX101" s="95">
        <f t="shared" si="26"/>
        <v>28564677.870518841</v>
      </c>
      <c r="AY101" s="95">
        <f t="shared" si="26"/>
        <v>30849852.100160353</v>
      </c>
      <c r="AZ101" s="95">
        <f t="shared" si="26"/>
        <v>33317840.268173181</v>
      </c>
      <c r="BA101" s="95">
        <f>IF(AZ99&gt;BA99,0,BA99)</f>
        <v>35983267.489627041</v>
      </c>
      <c r="BB101" s="95">
        <f t="shared" si="26"/>
        <v>38861928.888797201</v>
      </c>
      <c r="BC101" s="95">
        <f t="shared" si="26"/>
        <v>41970883.199900992</v>
      </c>
      <c r="BD101" s="95">
        <f t="shared" si="26"/>
        <v>45328553.855893061</v>
      </c>
      <c r="BE101" s="95">
        <f t="shared" si="26"/>
        <v>48954838.164364524</v>
      </c>
      <c r="BF101" s="95">
        <f t="shared" si="26"/>
        <v>52871225.217513673</v>
      </c>
      <c r="BG101" s="95">
        <f t="shared" si="26"/>
        <v>57100923.234914787</v>
      </c>
      <c r="BH101" s="95">
        <f t="shared" si="26"/>
        <v>61668997.093707971</v>
      </c>
      <c r="BI101" s="95">
        <f t="shared" si="26"/>
        <v>66602516.861204609</v>
      </c>
      <c r="BJ101" s="95">
        <f t="shared" si="26"/>
        <v>71930718.210100979</v>
      </c>
      <c r="BK101" s="95">
        <f t="shared" si="26"/>
        <v>77685175.666909084</v>
      </c>
      <c r="BL101" s="95">
        <f t="shared" si="26"/>
        <v>83899989.720261797</v>
      </c>
      <c r="BM101" s="95">
        <f t="shared" si="26"/>
        <v>90611988.897882745</v>
      </c>
      <c r="BN101" s="95">
        <f t="shared" si="26"/>
        <v>97860948.009713382</v>
      </c>
      <c r="BO101" s="95">
        <f t="shared" si="26"/>
        <v>105689823.85049047</v>
      </c>
      <c r="BP101" s="95">
        <f t="shared" ref="BP101:CX101" si="27">IF(BO99&gt;BP99,0,BP99)</f>
        <v>114145009.75852969</v>
      </c>
      <c r="BQ101" s="95">
        <f t="shared" si="27"/>
        <v>123276610.53921209</v>
      </c>
      <c r="BR101" s="95">
        <f t="shared" si="27"/>
        <v>133138739.38234907</v>
      </c>
      <c r="BS101" s="95">
        <f t="shared" si="27"/>
        <v>143789838.53293699</v>
      </c>
      <c r="BT101" s="95">
        <f t="shared" si="27"/>
        <v>155293025.61557198</v>
      </c>
      <c r="BU101" s="95">
        <f t="shared" si="27"/>
        <v>167716467.66481775</v>
      </c>
      <c r="BV101" s="95">
        <f t="shared" si="27"/>
        <v>181133785.07800317</v>
      </c>
      <c r="BW101" s="95">
        <f t="shared" si="27"/>
        <v>195624487.88424343</v>
      </c>
      <c r="BX101" s="95">
        <f t="shared" si="27"/>
        <v>211274446.91498294</v>
      </c>
      <c r="BY101" s="95">
        <f t="shared" si="27"/>
        <v>228176402.6681816</v>
      </c>
      <c r="BZ101" s="95">
        <f t="shared" si="27"/>
        <v>246430514.88163617</v>
      </c>
      <c r="CA101" s="95">
        <f t="shared" si="27"/>
        <v>266144956.07216707</v>
      </c>
      <c r="CB101" s="95">
        <f t="shared" si="27"/>
        <v>287436552.55794042</v>
      </c>
      <c r="CC101" s="95">
        <f t="shared" si="27"/>
        <v>310431476.76257575</v>
      </c>
      <c r="CD101" s="95">
        <f t="shared" si="27"/>
        <v>335265994.90358174</v>
      </c>
      <c r="CE101" s="95">
        <f t="shared" si="27"/>
        <v>362087274.49586827</v>
      </c>
      <c r="CF101" s="95">
        <f t="shared" si="27"/>
        <v>391054256.45553786</v>
      </c>
      <c r="CG101" s="95">
        <f t="shared" si="27"/>
        <v>422338596.97198087</v>
      </c>
      <c r="CH101" s="95">
        <f t="shared" si="27"/>
        <v>456125684.72973931</v>
      </c>
      <c r="CI101" s="95">
        <f t="shared" si="27"/>
        <v>492615739.50811851</v>
      </c>
      <c r="CJ101" s="95">
        <f t="shared" si="27"/>
        <v>532024998.66876811</v>
      </c>
      <c r="CK101" s="95">
        <f t="shared" si="27"/>
        <v>574586998.56226969</v>
      </c>
      <c r="CL101" s="95">
        <f t="shared" si="27"/>
        <v>620553958.4472512</v>
      </c>
      <c r="CM101" s="95">
        <f t="shared" si="27"/>
        <v>670198275.12303138</v>
      </c>
      <c r="CN101" s="95">
        <f t="shared" si="27"/>
        <v>723814137.13287389</v>
      </c>
      <c r="CO101" s="95">
        <f t="shared" si="27"/>
        <v>781719268.10350382</v>
      </c>
      <c r="CP101" s="95">
        <f t="shared" si="27"/>
        <v>844256809.55178416</v>
      </c>
      <c r="CQ101" s="95">
        <f t="shared" si="27"/>
        <v>911797354.31592703</v>
      </c>
      <c r="CR101" s="95">
        <f t="shared" si="27"/>
        <v>984741142.66120136</v>
      </c>
      <c r="CS101" s="95">
        <f t="shared" si="27"/>
        <v>1063520434.0740974</v>
      </c>
      <c r="CT101" s="95">
        <f t="shared" si="27"/>
        <v>1148602068.8000252</v>
      </c>
      <c r="CU101" s="95">
        <f t="shared" si="27"/>
        <v>1240490234.3040276</v>
      </c>
      <c r="CV101" s="95">
        <f t="shared" si="27"/>
        <v>1339729453.0483499</v>
      </c>
      <c r="CW101" s="95">
        <f t="shared" si="27"/>
        <v>1446907809.2922182</v>
      </c>
      <c r="CX101" s="95">
        <f t="shared" si="27"/>
        <v>89082507988.021378</v>
      </c>
    </row>
    <row r="102" spans="2:103" x14ac:dyDescent="0.2">
      <c r="B102" s="12" t="s">
        <v>139</v>
      </c>
      <c r="C102" s="36">
        <f>IF($C$17&gt;$D$17,"bay error",NPV($C$67,D101:CX101)+C101)</f>
        <v>6447819.7419121675</v>
      </c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</row>
    <row r="103" spans="2:103" x14ac:dyDescent="0.2">
      <c r="B103" s="12" t="s">
        <v>84</v>
      </c>
      <c r="C103" s="20">
        <f>IF($C$17&gt;$D$17,"bay error",IRR($C101:$CX101))</f>
        <v>0.19051172437532116</v>
      </c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</row>
    <row r="104" spans="2:103" x14ac:dyDescent="0.2">
      <c r="C104" s="20"/>
    </row>
    <row r="105" spans="2:103" customFormat="1" x14ac:dyDescent="0.2">
      <c r="B105" s="12" t="s">
        <v>151</v>
      </c>
      <c r="C105" s="13"/>
      <c r="D105" s="45">
        <f>IRR($C107:D107)</f>
        <v>5.2980069325066586</v>
      </c>
      <c r="E105" s="45">
        <f>IRR($C108:E108)</f>
        <v>1.6638590380996958</v>
      </c>
      <c r="F105" s="45">
        <f>IRR($C109:F109)</f>
        <v>1.0023173257113562</v>
      </c>
      <c r="G105" s="45">
        <f>IRR($C110:G110)</f>
        <v>0.71317530801383544</v>
      </c>
      <c r="H105" s="45">
        <f>IRR($C111:H111)</f>
        <v>0.59480763809837378</v>
      </c>
      <c r="I105" s="45">
        <f>IRR($C112:I112)</f>
        <v>0.50695624988372368</v>
      </c>
      <c r="J105" s="45">
        <f>IRR($C113:J113)</f>
        <v>0.44734618585412256</v>
      </c>
      <c r="K105" s="45">
        <f>IRR($C114:K114)</f>
        <v>0.40432444518281407</v>
      </c>
      <c r="L105" s="45">
        <f>IRR($C115:L115)</f>
        <v>0.36508007686416311</v>
      </c>
      <c r="M105" s="45">
        <f>IRR($C116:M116)</f>
        <v>0.34653740794378063</v>
      </c>
      <c r="N105" s="45">
        <f>IRR($C117:N117)</f>
        <v>0.32625551053659563</v>
      </c>
      <c r="O105" s="45">
        <f>IRR($C118:O118)</f>
        <v>0.30967120312583729</v>
      </c>
      <c r="P105" s="45">
        <f>IRR($C119:P119)</f>
        <v>0.295877909733685</v>
      </c>
      <c r="Q105" s="45">
        <f>IRR($C120:Q120)</f>
        <v>0.28093741238004188</v>
      </c>
      <c r="R105" s="45">
        <f>IRR($C121:R121)</f>
        <v>0.27431220743209939</v>
      </c>
      <c r="S105" s="45">
        <f>IRR($C122:S122)</f>
        <v>0.26574997122043209</v>
      </c>
      <c r="T105" s="45">
        <f>IRR($C123:T123)</f>
        <v>0.25830390888657639</v>
      </c>
      <c r="U105" s="45">
        <f>IRR($C124:U124)</f>
        <v>0.2517801722972155</v>
      </c>
      <c r="V105" s="45">
        <f>IRR($C125:V125)</f>
        <v>0.24414715492148931</v>
      </c>
      <c r="W105" s="45">
        <f>IRR($C126:W126)</f>
        <v>0.24092600283560817</v>
      </c>
      <c r="X105" s="45">
        <f>IRR($C127:X127)</f>
        <v>0.23637964287203306</v>
      </c>
      <c r="Y105" s="45">
        <f>IRR($C128:Y128)</f>
        <v>0.23231037311789704</v>
      </c>
      <c r="Z105" s="45">
        <f>IRR($C129:Z129)</f>
        <v>0.22865419329196834</v>
      </c>
      <c r="AA105" s="45">
        <f>IRR($C130:AA130)</f>
        <v>0.22421717919351525</v>
      </c>
      <c r="AB105" s="45">
        <f>IRR($C131:AB131)</f>
        <v>0.2223777978281547</v>
      </c>
      <c r="AC105" s="45">
        <f>IRR($C132:AC132)</f>
        <v>0.21967599195202991</v>
      </c>
      <c r="AD105" s="45">
        <f>IRR($C133:AD133)</f>
        <v>0.21722102469100291</v>
      </c>
      <c r="AE105" s="45">
        <f>IRR($C134:AE134)</f>
        <v>0.21498584689021705</v>
      </c>
      <c r="AF105" s="128">
        <f>IRR($C135:AF135)</f>
        <v>0.21223601089308919</v>
      </c>
      <c r="AG105" s="45">
        <f>IRR($C136:AG136)</f>
        <v>0.21108494070877515</v>
      </c>
      <c r="AH105" s="45">
        <f>IRR($C137:AH137)</f>
        <v>0.20938156729538027</v>
      </c>
      <c r="AI105" s="45">
        <f>IRR($C138:AI138)</f>
        <v>0.20782175054024354</v>
      </c>
      <c r="AJ105" s="45">
        <f>IRR($C139:AJ139)</f>
        <v>0.20639201548754982</v>
      </c>
      <c r="AK105" s="45">
        <f>IRR($C139:AK139)</f>
        <v>0.20639201548754982</v>
      </c>
      <c r="AL105" s="45">
        <f>IRR($C140:AL140)</f>
        <v>0.20463411426974476</v>
      </c>
      <c r="AM105" s="45">
        <f>IRR($C141:AM141)</f>
        <v>0.20387650733327245</v>
      </c>
      <c r="AN105" s="45">
        <f>IRR($C142:AN142)</f>
        <v>0.20277074920224214</v>
      </c>
      <c r="AO105" s="45">
        <f>IRR($C143:AO143)</f>
        <v>0.20175475319615876</v>
      </c>
      <c r="AP105" s="45">
        <f>IRR($C144:AP144)</f>
        <v>0.20082094701716935</v>
      </c>
      <c r="AQ105" s="45">
        <f>IRR($C145:AQ145)</f>
        <v>0.19968382838863552</v>
      </c>
      <c r="AR105" s="45">
        <f>IRR($C146:AR146)</f>
        <v>0.1991732476190704</v>
      </c>
      <c r="AS105" s="45">
        <f>IRR($C147:AS147)</f>
        <v>0.19844757512765376</v>
      </c>
      <c r="AT105" s="45">
        <f>IRR($C148:AT148)</f>
        <v>0.19778038689603195</v>
      </c>
      <c r="AU105" s="45">
        <f>IRR($C149:AU149)</f>
        <v>0.19716703040959049</v>
      </c>
      <c r="AV105" s="45">
        <f>IRR($C150:AV150)</f>
        <v>0.19643137665271726</v>
      </c>
      <c r="AW105" s="45">
        <f>IRR($C151:AW151)</f>
        <v>0.19608514808558519</v>
      </c>
      <c r="AX105" s="45">
        <f>IRR($C152:AX152)</f>
        <v>0.19560914168928356</v>
      </c>
      <c r="AY105" s="45">
        <f>IRR($C153:AY153)</f>
        <v>0.1951719379745056</v>
      </c>
      <c r="AZ105" s="45">
        <f>IRR($C154:AZ154)</f>
        <v>0.19477050335677859</v>
      </c>
      <c r="BA105" s="45">
        <f>IRR($C155:BA155)</f>
        <v>0.19429768604108211</v>
      </c>
      <c r="BB105" s="45">
        <f>IRR($C156:BB156)</f>
        <v>0.19406396663672187</v>
      </c>
      <c r="BC105" s="45">
        <f>IRR($C157:BC157)</f>
        <v>0.19375389671539334</v>
      </c>
      <c r="BD105" s="45">
        <f>IRR($C158:BD158)</f>
        <v>0.19346962556964842</v>
      </c>
      <c r="BE105" s="45">
        <f>IRR($C159:BE159)</f>
        <v>0.19320911421077391</v>
      </c>
      <c r="BF105" s="45">
        <f>IRR($C160:BF160)</f>
        <v>0.19290814705631965</v>
      </c>
      <c r="BG105" s="45">
        <f>IRR($C161:BG161)</f>
        <v>0.19275196860116317</v>
      </c>
      <c r="BH105" s="45">
        <f>IRR($C162:BH162)</f>
        <v>0.19255197624376907</v>
      </c>
      <c r="BI105" s="45">
        <f>IRR($C163:BI163)</f>
        <v>0.19236900734891904</v>
      </c>
      <c r="BJ105" s="45">
        <f>IRR($C164:BJ164)</f>
        <v>0.19220168217678246</v>
      </c>
      <c r="BK105" s="45">
        <f>IRR($C165:BK165)</f>
        <v>0.19201205806334487</v>
      </c>
      <c r="BL105" s="45">
        <f>IRR($C166:BL166)</f>
        <v>0.19190895926047147</v>
      </c>
      <c r="BM105" s="45">
        <f>IRR($C167:BM167)</f>
        <v>0.19178129558648727</v>
      </c>
      <c r="BN105" s="45">
        <f>IRR($C168:BN168)</f>
        <v>0.19166473055678046</v>
      </c>
      <c r="BO105" s="45">
        <f>IRR($C169:BO169)</f>
        <v>0.19155833821267487</v>
      </c>
      <c r="BP105" s="45">
        <f>IRR($C169:BP169)</f>
        <v>0.19155833821267487</v>
      </c>
      <c r="BQ105" s="45">
        <f>IRR($C171:BQ171)</f>
        <v>0.19137272483249568</v>
      </c>
      <c r="BR105" s="45">
        <f>IRR($C172:BR172)</f>
        <v>0.19129199381171325</v>
      </c>
      <c r="BS105" s="45">
        <f>IRR($C173:BS173)</f>
        <v>0.19121840615988317</v>
      </c>
      <c r="BT105" s="45">
        <f>IRR($C174:BT174)</f>
        <v>0.19115134976366943</v>
      </c>
      <c r="BU105" s="45">
        <f>IRR($C175:BU175)</f>
        <v>0.191078024376796</v>
      </c>
      <c r="BV105" s="45">
        <f>IRR($C176:BV176)</f>
        <v>0.19103462732647114</v>
      </c>
      <c r="BW105" s="45">
        <f>IRR($C177:BW177)</f>
        <v>0.1909839712228969</v>
      </c>
      <c r="BX105" s="45">
        <f>IRR($C178:BX178)</f>
        <v>0.1909378595446396</v>
      </c>
      <c r="BY105" s="45">
        <f>IRR($C179:BY179)</f>
        <v>0.19089589420187147</v>
      </c>
      <c r="BZ105" s="45">
        <f>IRR($C180:BZ180)</f>
        <v>0.19085073236627648</v>
      </c>
      <c r="CA105" s="45">
        <f>IRR($C181:CA181)</f>
        <v>0.19082297499912837</v>
      </c>
      <c r="CB105" s="45">
        <f>IRR($C182:CB182)</f>
        <v>0.1907913820912559</v>
      </c>
      <c r="CC105" s="45">
        <f>IRR($C183:CC183)</f>
        <v>0.19076265270230763</v>
      </c>
      <c r="CD105" s="45">
        <f>IRR($C184:CD184)</f>
        <v>0.19073653169237303</v>
      </c>
      <c r="CE105" s="45">
        <f>IRR($C185:CE185)</f>
        <v>0.19070882984409732</v>
      </c>
      <c r="CF105" s="45">
        <f>IRR($C186:CF186)</f>
        <v>0.19069120280370155</v>
      </c>
      <c r="CG105" s="45">
        <f>IRR($C187:CG187)</f>
        <v>0.19067158789298011</v>
      </c>
      <c r="CH105" s="45">
        <f>IRR($C188:CH188)</f>
        <v>0.19065376406820023</v>
      </c>
      <c r="CI105" s="45">
        <f>IRR($C189:CI189)</f>
        <v>0.19063756973350832</v>
      </c>
      <c r="CJ105" s="45">
        <f>IRR($C190:CJ190)</f>
        <v>0.19062062394452561</v>
      </c>
      <c r="CK105" s="45">
        <f>IRR($C191:CK191)</f>
        <v>0.19060949332784349</v>
      </c>
      <c r="CL105" s="45">
        <f>IRR($C193:CL193)</f>
        <v>0.19058633026102401</v>
      </c>
      <c r="CM105" s="45">
        <f>IRR($C194:CM194)</f>
        <v>0.19057631861069613</v>
      </c>
      <c r="CN105" s="45">
        <f>IRR($C195:CN195)</f>
        <v>0.19056596993089348</v>
      </c>
      <c r="CO105" s="45">
        <f>IRR($C196:CO196)</f>
        <v>0.19055897263596577</v>
      </c>
      <c r="CP105" s="45">
        <f>IRR($C197:CP197)</f>
        <v>0.19055147783832371</v>
      </c>
      <c r="CQ105" s="45">
        <f>IRR($C198:CQ198)</f>
        <v>0.1905446734755587</v>
      </c>
      <c r="CR105" s="45">
        <f>IRR($C199:CR199)</f>
        <v>0.19053849630139896</v>
      </c>
      <c r="CS105" s="45">
        <f>IRR($C200:CS200)</f>
        <v>0.19053218226723456</v>
      </c>
      <c r="CT105" s="45">
        <f>IRR($C201:CT201)</f>
        <v>0.19052779870449532</v>
      </c>
      <c r="CU105" s="45">
        <f>IRR($C202:CU202)</f>
        <v>0.19052317847030853</v>
      </c>
      <c r="CV105" s="45">
        <f>IRR($C203:CV203)</f>
        <v>0.19051898490821051</v>
      </c>
      <c r="CW105" s="45">
        <f>IRR($C204:CW204)</f>
        <v>0.19051517876520863</v>
      </c>
      <c r="CX105" s="45">
        <f>IRR($C205:CX205)</f>
        <v>0.19051172437532116</v>
      </c>
    </row>
    <row r="106" spans="2:103" customFormat="1" x14ac:dyDescent="0.2">
      <c r="B106" s="14" t="s">
        <v>31</v>
      </c>
      <c r="C106" s="14">
        <v>0</v>
      </c>
      <c r="D106" s="14">
        <v>1</v>
      </c>
      <c r="E106" s="14">
        <v>2</v>
      </c>
      <c r="F106" s="14">
        <v>3</v>
      </c>
      <c r="G106" s="14">
        <v>4</v>
      </c>
      <c r="H106" s="14">
        <v>5</v>
      </c>
      <c r="I106" s="14">
        <v>6</v>
      </c>
      <c r="J106" s="14">
        <v>7</v>
      </c>
      <c r="K106" s="14">
        <v>8</v>
      </c>
      <c r="L106" s="14">
        <v>9</v>
      </c>
      <c r="M106" s="14">
        <v>10</v>
      </c>
      <c r="N106" s="14">
        <v>11</v>
      </c>
      <c r="O106" s="14">
        <v>12</v>
      </c>
      <c r="P106" s="14">
        <v>13</v>
      </c>
      <c r="Q106" s="14">
        <v>14</v>
      </c>
      <c r="R106" s="14">
        <v>15</v>
      </c>
      <c r="S106" s="14">
        <v>16</v>
      </c>
      <c r="T106" s="14">
        <v>17</v>
      </c>
      <c r="U106" s="14">
        <v>18</v>
      </c>
      <c r="V106" s="14">
        <v>19</v>
      </c>
      <c r="W106" s="14">
        <v>20</v>
      </c>
      <c r="X106" s="14">
        <v>21</v>
      </c>
      <c r="Y106" s="14">
        <v>22</v>
      </c>
      <c r="Z106" s="14">
        <v>23</v>
      </c>
      <c r="AA106" s="14">
        <v>24</v>
      </c>
      <c r="AB106" s="14">
        <v>25</v>
      </c>
      <c r="AC106" s="14">
        <v>26</v>
      </c>
      <c r="AD106" s="14">
        <v>27</v>
      </c>
      <c r="AE106" s="14">
        <v>28</v>
      </c>
      <c r="AF106" s="14">
        <v>29</v>
      </c>
      <c r="AG106" s="14">
        <v>30</v>
      </c>
      <c r="AH106" s="14">
        <v>31</v>
      </c>
      <c r="AI106" s="14">
        <v>32</v>
      </c>
      <c r="AJ106" s="14">
        <v>33</v>
      </c>
      <c r="AK106" s="14">
        <v>34</v>
      </c>
      <c r="AL106" s="14">
        <v>35</v>
      </c>
      <c r="AM106" s="14">
        <v>36</v>
      </c>
      <c r="AN106" s="14">
        <v>37</v>
      </c>
      <c r="AO106" s="14">
        <v>38</v>
      </c>
      <c r="AP106" s="14">
        <v>39</v>
      </c>
      <c r="AQ106" s="14">
        <v>40</v>
      </c>
      <c r="AR106" s="14">
        <v>41</v>
      </c>
      <c r="AS106" s="14">
        <v>42</v>
      </c>
      <c r="AT106" s="14">
        <v>43</v>
      </c>
      <c r="AU106" s="14">
        <v>44</v>
      </c>
      <c r="AV106" s="14">
        <v>45</v>
      </c>
      <c r="AW106" s="14">
        <v>46</v>
      </c>
      <c r="AX106" s="14">
        <v>47</v>
      </c>
      <c r="AY106" s="14">
        <v>48</v>
      </c>
      <c r="AZ106" s="14">
        <v>49</v>
      </c>
      <c r="BA106" s="14">
        <v>50</v>
      </c>
      <c r="BB106" s="14">
        <v>51</v>
      </c>
      <c r="BC106" s="14">
        <v>52</v>
      </c>
      <c r="BD106" s="14">
        <v>53</v>
      </c>
      <c r="BE106" s="14">
        <v>54</v>
      </c>
      <c r="BF106" s="14">
        <v>55</v>
      </c>
      <c r="BG106" s="14">
        <v>56</v>
      </c>
      <c r="BH106" s="14">
        <v>57</v>
      </c>
      <c r="BI106" s="14">
        <v>58</v>
      </c>
      <c r="BJ106" s="14">
        <v>59</v>
      </c>
      <c r="BK106" s="14">
        <v>60</v>
      </c>
      <c r="BL106" s="14">
        <v>61</v>
      </c>
      <c r="BM106" s="14">
        <v>62</v>
      </c>
      <c r="BN106" s="14">
        <v>63</v>
      </c>
      <c r="BO106" s="14">
        <v>64</v>
      </c>
      <c r="BP106" s="14">
        <v>65</v>
      </c>
      <c r="BQ106" s="14">
        <v>66</v>
      </c>
      <c r="BR106" s="14">
        <v>67</v>
      </c>
      <c r="BS106" s="14">
        <v>68</v>
      </c>
      <c r="BT106" s="14">
        <v>69</v>
      </c>
      <c r="BU106" s="14">
        <v>70</v>
      </c>
      <c r="BV106" s="14">
        <v>71</v>
      </c>
      <c r="BW106" s="14">
        <v>72</v>
      </c>
      <c r="BX106" s="14">
        <v>73</v>
      </c>
      <c r="BY106" s="14">
        <v>74</v>
      </c>
      <c r="BZ106" s="14">
        <v>75</v>
      </c>
      <c r="CA106" s="14">
        <v>76</v>
      </c>
      <c r="CB106" s="14">
        <v>77</v>
      </c>
      <c r="CC106" s="14">
        <v>78</v>
      </c>
      <c r="CD106" s="14">
        <v>79</v>
      </c>
      <c r="CE106" s="14">
        <v>80</v>
      </c>
      <c r="CF106" s="14">
        <v>81</v>
      </c>
      <c r="CG106" s="14">
        <v>82</v>
      </c>
      <c r="CH106" s="14">
        <v>83</v>
      </c>
      <c r="CI106" s="14">
        <v>84</v>
      </c>
      <c r="CJ106" s="14">
        <v>85</v>
      </c>
      <c r="CK106" s="14">
        <v>86</v>
      </c>
      <c r="CL106" s="14">
        <v>87</v>
      </c>
      <c r="CM106" s="14">
        <v>88</v>
      </c>
      <c r="CN106" s="14">
        <v>89</v>
      </c>
      <c r="CO106" s="14">
        <v>90</v>
      </c>
      <c r="CP106" s="14">
        <v>91</v>
      </c>
      <c r="CQ106" s="14">
        <v>92</v>
      </c>
      <c r="CR106" s="14">
        <v>93</v>
      </c>
      <c r="CS106" s="14">
        <v>94</v>
      </c>
      <c r="CT106" s="14">
        <v>95</v>
      </c>
      <c r="CU106" s="14">
        <v>96</v>
      </c>
      <c r="CV106" s="14">
        <v>97</v>
      </c>
      <c r="CW106" s="14">
        <v>98</v>
      </c>
      <c r="CX106" s="14">
        <v>99</v>
      </c>
    </row>
    <row r="107" spans="2:103" customFormat="1" x14ac:dyDescent="0.2">
      <c r="B107" s="14">
        <v>1</v>
      </c>
      <c r="C107" s="1">
        <f>$C$101</f>
        <v>-7500000</v>
      </c>
      <c r="D107" s="1">
        <f>(E$80/$C$65)+D$101</f>
        <v>47235051.99379994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</row>
    <row r="108" spans="2:103" customFormat="1" x14ac:dyDescent="0.2">
      <c r="B108" s="14">
        <v>2</v>
      </c>
      <c r="C108" s="1">
        <f t="shared" ref="C108:C171" si="28">$C$101</f>
        <v>-7500000</v>
      </c>
      <c r="D108" s="1">
        <f>$D$101</f>
        <v>828584.06793228909</v>
      </c>
      <c r="E108" s="1">
        <f>(F$80/$C$65)+E$101</f>
        <v>51013856.153303944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</row>
    <row r="109" spans="2:103" customFormat="1" x14ac:dyDescent="0.2">
      <c r="B109" s="14">
        <v>3</v>
      </c>
      <c r="C109" s="1">
        <f t="shared" si="28"/>
        <v>-7500000</v>
      </c>
      <c r="D109" s="1">
        <f t="shared" ref="D109:D172" si="29">$D$101</f>
        <v>828584.06793228909</v>
      </c>
      <c r="E109" s="1">
        <f>$E$101</f>
        <v>894870.79336687236</v>
      </c>
      <c r="F109" s="1">
        <f>(G$80/$C$65)+F$101</f>
        <v>55094964.645568267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</row>
    <row r="110" spans="2:103" customFormat="1" x14ac:dyDescent="0.2">
      <c r="B110" s="14">
        <v>4</v>
      </c>
      <c r="C110" s="1">
        <f t="shared" si="28"/>
        <v>-7500000</v>
      </c>
      <c r="D110" s="1">
        <f t="shared" si="29"/>
        <v>828584.06793228909</v>
      </c>
      <c r="E110" s="1">
        <f t="shared" ref="E110:E173" si="30">$E$101</f>
        <v>894870.79336687236</v>
      </c>
      <c r="F110" s="1">
        <f>$F$101</f>
        <v>966460.45683622209</v>
      </c>
      <c r="G110" s="1">
        <f>(H$80/$C$65)+G$101</f>
        <v>56156997.873213738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</row>
    <row r="111" spans="2:103" customFormat="1" x14ac:dyDescent="0.2">
      <c r="B111" s="14">
        <v>5</v>
      </c>
      <c r="C111" s="1">
        <f t="shared" si="28"/>
        <v>-7500000</v>
      </c>
      <c r="D111" s="1">
        <f t="shared" si="29"/>
        <v>828584.06793228909</v>
      </c>
      <c r="E111" s="1">
        <f t="shared" si="30"/>
        <v>894870.79336687236</v>
      </c>
      <c r="F111" s="1">
        <f t="shared" ref="F111:F174" si="31">$F$101</f>
        <v>966460.45683622209</v>
      </c>
      <c r="G111" s="1">
        <f>$G$101</f>
        <v>1043777.2933831201</v>
      </c>
      <c r="H111" s="1">
        <f>(I$80/$C$65)+H$101</f>
        <v>64262766.762590848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</row>
    <row r="112" spans="2:103" customFormat="1" x14ac:dyDescent="0.2">
      <c r="B112" s="14">
        <v>6</v>
      </c>
      <c r="C112" s="1">
        <f t="shared" si="28"/>
        <v>-7500000</v>
      </c>
      <c r="D112" s="1">
        <f t="shared" si="29"/>
        <v>828584.06793228909</v>
      </c>
      <c r="E112" s="1">
        <f t="shared" si="30"/>
        <v>894870.79336687236</v>
      </c>
      <c r="F112" s="1">
        <f t="shared" si="31"/>
        <v>966460.45683622209</v>
      </c>
      <c r="G112" s="1">
        <f t="shared" ref="G112:G175" si="32">$G$101</f>
        <v>1043777.2933831201</v>
      </c>
      <c r="H112" s="1">
        <f>$H$101</f>
        <v>1127279.4768537697</v>
      </c>
      <c r="I112" s="1">
        <f>(J$80/$C$65)+I$101</f>
        <v>69403788.103598103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</row>
    <row r="113" spans="2:102" customFormat="1" x14ac:dyDescent="0.2">
      <c r="B113" s="14">
        <v>7</v>
      </c>
      <c r="C113" s="1">
        <f t="shared" si="28"/>
        <v>-7500000</v>
      </c>
      <c r="D113" s="1">
        <f t="shared" si="29"/>
        <v>828584.06793228909</v>
      </c>
      <c r="E113" s="1">
        <f t="shared" si="30"/>
        <v>894870.79336687236</v>
      </c>
      <c r="F113" s="1">
        <f t="shared" si="31"/>
        <v>966460.45683622209</v>
      </c>
      <c r="G113" s="1">
        <f t="shared" si="32"/>
        <v>1043777.2933831201</v>
      </c>
      <c r="H113" s="1">
        <f t="shared" ref="H113:H176" si="33">$H$101</f>
        <v>1127279.4768537697</v>
      </c>
      <c r="I113" s="1">
        <f>$I$101</f>
        <v>1217461.8350020715</v>
      </c>
      <c r="J113" s="1">
        <f>(K$80/$C$65)+J$101</f>
        <v>74956091.151885971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</row>
    <row r="114" spans="2:102" customFormat="1" x14ac:dyDescent="0.2">
      <c r="B114" s="14">
        <v>8</v>
      </c>
      <c r="C114" s="1">
        <f t="shared" si="28"/>
        <v>-7500000</v>
      </c>
      <c r="D114" s="1">
        <f t="shared" si="29"/>
        <v>828584.06793228909</v>
      </c>
      <c r="E114" s="1">
        <f t="shared" si="30"/>
        <v>894870.79336687236</v>
      </c>
      <c r="F114" s="1">
        <f t="shared" si="31"/>
        <v>966460.45683622209</v>
      </c>
      <c r="G114" s="1">
        <f t="shared" si="32"/>
        <v>1043777.2933831201</v>
      </c>
      <c r="H114" s="1">
        <f t="shared" si="33"/>
        <v>1127279.4768537697</v>
      </c>
      <c r="I114" s="1">
        <f t="shared" ref="I114:I177" si="34">$I$101</f>
        <v>1217461.8350020715</v>
      </c>
      <c r="J114" s="1">
        <f>$J$101</f>
        <v>1314858.781802237</v>
      </c>
      <c r="K114" s="1">
        <f>(L$80/$C$65)+K$101</f>
        <v>80952578.444036856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</row>
    <row r="115" spans="2:102" customFormat="1" x14ac:dyDescent="0.2">
      <c r="B115" s="14">
        <v>9</v>
      </c>
      <c r="C115" s="1">
        <f t="shared" si="28"/>
        <v>-7500000</v>
      </c>
      <c r="D115" s="1">
        <f t="shared" si="29"/>
        <v>828584.06793228909</v>
      </c>
      <c r="E115" s="1">
        <f t="shared" si="30"/>
        <v>894870.79336687236</v>
      </c>
      <c r="F115" s="1">
        <f t="shared" si="31"/>
        <v>966460.45683622209</v>
      </c>
      <c r="G115" s="1">
        <f t="shared" si="32"/>
        <v>1043777.2933831201</v>
      </c>
      <c r="H115" s="1">
        <f t="shared" si="33"/>
        <v>1127279.4768537697</v>
      </c>
      <c r="I115" s="1">
        <f t="shared" si="34"/>
        <v>1217461.8350020715</v>
      </c>
      <c r="J115" s="1">
        <f t="shared" ref="J115:J178" si="35">$J$101</f>
        <v>1314858.781802237</v>
      </c>
      <c r="K115" s="1">
        <f>$K$101</f>
        <v>1420047.4843464163</v>
      </c>
      <c r="L115" s="1">
        <f>(M$80/$C$65)+L$101</f>
        <v>82951665.478202671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</row>
    <row r="116" spans="2:102" customFormat="1" x14ac:dyDescent="0.2">
      <c r="B116" s="14">
        <v>10</v>
      </c>
      <c r="C116" s="1">
        <f t="shared" si="28"/>
        <v>-7500000</v>
      </c>
      <c r="D116" s="1">
        <f t="shared" si="29"/>
        <v>828584.06793228909</v>
      </c>
      <c r="E116" s="1">
        <f t="shared" si="30"/>
        <v>894870.79336687236</v>
      </c>
      <c r="F116" s="1">
        <f t="shared" si="31"/>
        <v>966460.45683622209</v>
      </c>
      <c r="G116" s="1">
        <f t="shared" si="32"/>
        <v>1043777.2933831201</v>
      </c>
      <c r="H116" s="1">
        <f t="shared" si="33"/>
        <v>1127279.4768537697</v>
      </c>
      <c r="I116" s="1">
        <f t="shared" si="34"/>
        <v>1217461.8350020715</v>
      </c>
      <c r="J116" s="1">
        <f t="shared" si="35"/>
        <v>1314858.781802237</v>
      </c>
      <c r="K116" s="1">
        <f t="shared" ref="K116:K179" si="36">$K$101</f>
        <v>1420047.4843464163</v>
      </c>
      <c r="L116" s="1">
        <f>$L$101</f>
        <v>1533651.2830941295</v>
      </c>
      <c r="M116" s="1">
        <f>(N$80/$C$65)+M$101</f>
        <v>94423087.497124612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</row>
    <row r="117" spans="2:102" customFormat="1" x14ac:dyDescent="0.2">
      <c r="B117" s="14">
        <v>11</v>
      </c>
      <c r="C117" s="1">
        <f t="shared" si="28"/>
        <v>-7500000</v>
      </c>
      <c r="D117" s="1">
        <f t="shared" si="29"/>
        <v>828584.06793228909</v>
      </c>
      <c r="E117" s="1">
        <f t="shared" si="30"/>
        <v>894870.79336687236</v>
      </c>
      <c r="F117" s="1">
        <f t="shared" si="31"/>
        <v>966460.45683622209</v>
      </c>
      <c r="G117" s="1">
        <f t="shared" si="32"/>
        <v>1043777.2933831201</v>
      </c>
      <c r="H117" s="1">
        <f t="shared" si="33"/>
        <v>1127279.4768537697</v>
      </c>
      <c r="I117" s="1">
        <f t="shared" si="34"/>
        <v>1217461.8350020715</v>
      </c>
      <c r="J117" s="1">
        <f t="shared" si="35"/>
        <v>1314858.781802237</v>
      </c>
      <c r="K117" s="1">
        <f t="shared" si="36"/>
        <v>1420047.4843464163</v>
      </c>
      <c r="L117" s="1">
        <f t="shared" ref="L117:L180" si="37">$L$101</f>
        <v>1533651.2830941295</v>
      </c>
      <c r="M117" s="1">
        <f>$M$101</f>
        <v>1656343.3857416601</v>
      </c>
      <c r="N117" s="1">
        <f>(O$80/$C$65)+N$101</f>
        <v>101976934.49689458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</row>
    <row r="118" spans="2:102" customFormat="1" x14ac:dyDescent="0.2">
      <c r="B118" s="14">
        <v>12</v>
      </c>
      <c r="C118" s="1">
        <f t="shared" si="28"/>
        <v>-7500000</v>
      </c>
      <c r="D118" s="1">
        <f t="shared" si="29"/>
        <v>828584.06793228909</v>
      </c>
      <c r="E118" s="1">
        <f t="shared" si="30"/>
        <v>894870.79336687236</v>
      </c>
      <c r="F118" s="1">
        <f t="shared" si="31"/>
        <v>966460.45683622209</v>
      </c>
      <c r="G118" s="1">
        <f t="shared" si="32"/>
        <v>1043777.2933831201</v>
      </c>
      <c r="H118" s="1">
        <f t="shared" si="33"/>
        <v>1127279.4768537697</v>
      </c>
      <c r="I118" s="1">
        <f t="shared" si="34"/>
        <v>1217461.8350020715</v>
      </c>
      <c r="J118" s="1">
        <f t="shared" si="35"/>
        <v>1314858.781802237</v>
      </c>
      <c r="K118" s="1">
        <f t="shared" si="36"/>
        <v>1420047.4843464163</v>
      </c>
      <c r="L118" s="1">
        <f t="shared" si="37"/>
        <v>1533651.2830941295</v>
      </c>
      <c r="M118" s="1">
        <f t="shared" ref="M118:M181" si="38">$M$101</f>
        <v>1656343.3857416601</v>
      </c>
      <c r="N118" s="1">
        <f>$N$101</f>
        <v>1788850.8566009931</v>
      </c>
      <c r="O118" s="1">
        <f>(P$80/$C$65)+O$101</f>
        <v>110135089.25664617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</row>
    <row r="119" spans="2:102" customFormat="1" x14ac:dyDescent="0.2">
      <c r="B119" s="14">
        <v>13</v>
      </c>
      <c r="C119" s="1">
        <f t="shared" si="28"/>
        <v>-7500000</v>
      </c>
      <c r="D119" s="1">
        <f t="shared" si="29"/>
        <v>828584.06793228909</v>
      </c>
      <c r="E119" s="1">
        <f t="shared" si="30"/>
        <v>894870.79336687236</v>
      </c>
      <c r="F119" s="1">
        <f t="shared" si="31"/>
        <v>966460.45683622209</v>
      </c>
      <c r="G119" s="1">
        <f t="shared" si="32"/>
        <v>1043777.2933831201</v>
      </c>
      <c r="H119" s="1">
        <f t="shared" si="33"/>
        <v>1127279.4768537697</v>
      </c>
      <c r="I119" s="1">
        <f t="shared" si="34"/>
        <v>1217461.8350020715</v>
      </c>
      <c r="J119" s="1">
        <f t="shared" si="35"/>
        <v>1314858.781802237</v>
      </c>
      <c r="K119" s="1">
        <f t="shared" si="36"/>
        <v>1420047.4843464163</v>
      </c>
      <c r="L119" s="1">
        <f t="shared" si="37"/>
        <v>1533651.2830941295</v>
      </c>
      <c r="M119" s="1">
        <f t="shared" si="38"/>
        <v>1656343.3857416601</v>
      </c>
      <c r="N119" s="1">
        <f t="shared" ref="N119:N182" si="39">$N$101</f>
        <v>1788850.8566009931</v>
      </c>
      <c r="O119" s="1">
        <f>$O$101</f>
        <v>1931958.9251290727</v>
      </c>
      <c r="P119" s="1">
        <f>(Q$80/$C$65)+P$101</f>
        <v>118945896.39717783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</row>
    <row r="120" spans="2:102" customFormat="1" x14ac:dyDescent="0.2">
      <c r="B120" s="14">
        <v>14</v>
      </c>
      <c r="C120" s="1">
        <f t="shared" si="28"/>
        <v>-7500000</v>
      </c>
      <c r="D120" s="1">
        <f t="shared" si="29"/>
        <v>828584.06793228909</v>
      </c>
      <c r="E120" s="1">
        <f t="shared" si="30"/>
        <v>894870.79336687236</v>
      </c>
      <c r="F120" s="1">
        <f t="shared" si="31"/>
        <v>966460.45683622209</v>
      </c>
      <c r="G120" s="1">
        <f t="shared" si="32"/>
        <v>1043777.2933831201</v>
      </c>
      <c r="H120" s="1">
        <f t="shared" si="33"/>
        <v>1127279.4768537697</v>
      </c>
      <c r="I120" s="1">
        <f t="shared" si="34"/>
        <v>1217461.8350020715</v>
      </c>
      <c r="J120" s="1">
        <f t="shared" si="35"/>
        <v>1314858.781802237</v>
      </c>
      <c r="K120" s="1">
        <f t="shared" si="36"/>
        <v>1420047.4843464163</v>
      </c>
      <c r="L120" s="1">
        <f t="shared" si="37"/>
        <v>1533651.2830941295</v>
      </c>
      <c r="M120" s="1">
        <f t="shared" si="38"/>
        <v>1656343.3857416601</v>
      </c>
      <c r="N120" s="1">
        <f t="shared" si="39"/>
        <v>1788850.8566009931</v>
      </c>
      <c r="O120" s="1">
        <f t="shared" ref="O120:O183" si="40">$O$101</f>
        <v>1931958.9251290727</v>
      </c>
      <c r="P120" s="1">
        <f>P$101</f>
        <v>2086515.6391393987</v>
      </c>
      <c r="Q120" s="1">
        <f>(R$80/$C$65)+Q$101</f>
        <v>122470172.62620288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</row>
    <row r="121" spans="2:102" customFormat="1" x14ac:dyDescent="0.2">
      <c r="B121" s="14">
        <v>15</v>
      </c>
      <c r="C121" s="1">
        <f t="shared" si="28"/>
        <v>-7500000</v>
      </c>
      <c r="D121" s="1">
        <f t="shared" si="29"/>
        <v>828584.06793228909</v>
      </c>
      <c r="E121" s="1">
        <f t="shared" si="30"/>
        <v>894870.79336687236</v>
      </c>
      <c r="F121" s="1">
        <f t="shared" si="31"/>
        <v>966460.45683622209</v>
      </c>
      <c r="G121" s="1">
        <f t="shared" si="32"/>
        <v>1043777.2933831201</v>
      </c>
      <c r="H121" s="1">
        <f t="shared" si="33"/>
        <v>1127279.4768537697</v>
      </c>
      <c r="I121" s="1">
        <f t="shared" si="34"/>
        <v>1217461.8350020715</v>
      </c>
      <c r="J121" s="1">
        <f t="shared" si="35"/>
        <v>1314858.781802237</v>
      </c>
      <c r="K121" s="1">
        <f t="shared" si="36"/>
        <v>1420047.4843464163</v>
      </c>
      <c r="L121" s="1">
        <f t="shared" si="37"/>
        <v>1533651.2830941295</v>
      </c>
      <c r="M121" s="1">
        <f t="shared" si="38"/>
        <v>1656343.3857416601</v>
      </c>
      <c r="N121" s="1">
        <f t="shared" si="39"/>
        <v>1788850.8566009931</v>
      </c>
      <c r="O121" s="1">
        <f t="shared" si="40"/>
        <v>1931958.9251290727</v>
      </c>
      <c r="P121" s="1">
        <f t="shared" ref="P121:X184" si="41">P$101</f>
        <v>2086515.6391393987</v>
      </c>
      <c r="Q121" s="1">
        <f t="shared" ref="Q121:V126" si="42">Q$101</f>
        <v>2253436.8902705512</v>
      </c>
      <c r="R121" s="1">
        <f>(S$80/$C$65)+R$101</f>
        <v>138738493.55766827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</row>
    <row r="122" spans="2:102" customFormat="1" x14ac:dyDescent="0.2">
      <c r="B122" s="14">
        <v>16</v>
      </c>
      <c r="C122" s="1">
        <f t="shared" si="28"/>
        <v>-7500000</v>
      </c>
      <c r="D122" s="1">
        <f t="shared" si="29"/>
        <v>828584.06793228909</v>
      </c>
      <c r="E122" s="1">
        <f t="shared" si="30"/>
        <v>894870.79336687236</v>
      </c>
      <c r="F122" s="1">
        <f t="shared" si="31"/>
        <v>966460.45683622209</v>
      </c>
      <c r="G122" s="1">
        <f t="shared" si="32"/>
        <v>1043777.2933831201</v>
      </c>
      <c r="H122" s="1">
        <f t="shared" si="33"/>
        <v>1127279.4768537697</v>
      </c>
      <c r="I122" s="1">
        <f t="shared" si="34"/>
        <v>1217461.8350020715</v>
      </c>
      <c r="J122" s="1">
        <f t="shared" si="35"/>
        <v>1314858.781802237</v>
      </c>
      <c r="K122" s="1">
        <f t="shared" si="36"/>
        <v>1420047.4843464163</v>
      </c>
      <c r="L122" s="1">
        <f t="shared" si="37"/>
        <v>1533651.2830941295</v>
      </c>
      <c r="M122" s="1">
        <f t="shared" si="38"/>
        <v>1656343.3857416601</v>
      </c>
      <c r="N122" s="1">
        <f t="shared" si="39"/>
        <v>1788850.8566009931</v>
      </c>
      <c r="O122" s="1">
        <f t="shared" si="40"/>
        <v>1931958.9251290727</v>
      </c>
      <c r="P122" s="1">
        <f t="shared" si="41"/>
        <v>2086515.6391393987</v>
      </c>
      <c r="Q122" s="1">
        <f t="shared" si="42"/>
        <v>2253436.8902705512</v>
      </c>
      <c r="R122" s="1">
        <f t="shared" si="42"/>
        <v>2433711.8414921951</v>
      </c>
      <c r="S122" s="1">
        <f>(T$80/$C$65)+S$101</f>
        <v>149837573.04228172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</row>
    <row r="123" spans="2:102" customFormat="1" x14ac:dyDescent="0.2">
      <c r="B123" s="14">
        <v>17</v>
      </c>
      <c r="C123" s="1">
        <f t="shared" si="28"/>
        <v>-7500000</v>
      </c>
      <c r="D123" s="1">
        <f t="shared" si="29"/>
        <v>828584.06793228909</v>
      </c>
      <c r="E123" s="1">
        <f t="shared" si="30"/>
        <v>894870.79336687236</v>
      </c>
      <c r="F123" s="1">
        <f t="shared" si="31"/>
        <v>966460.45683622209</v>
      </c>
      <c r="G123" s="1">
        <f t="shared" si="32"/>
        <v>1043777.2933831201</v>
      </c>
      <c r="H123" s="1">
        <f t="shared" si="33"/>
        <v>1127279.4768537697</v>
      </c>
      <c r="I123" s="1">
        <f t="shared" si="34"/>
        <v>1217461.8350020715</v>
      </c>
      <c r="J123" s="1">
        <f t="shared" si="35"/>
        <v>1314858.781802237</v>
      </c>
      <c r="K123" s="1">
        <f t="shared" si="36"/>
        <v>1420047.4843464163</v>
      </c>
      <c r="L123" s="1">
        <f t="shared" si="37"/>
        <v>1533651.2830941295</v>
      </c>
      <c r="M123" s="1">
        <f t="shared" si="38"/>
        <v>1656343.3857416601</v>
      </c>
      <c r="N123" s="1">
        <f t="shared" si="39"/>
        <v>1788850.8566009931</v>
      </c>
      <c r="O123" s="1">
        <f t="shared" si="40"/>
        <v>1931958.9251290727</v>
      </c>
      <c r="P123" s="1">
        <f t="shared" si="41"/>
        <v>2086515.6391393987</v>
      </c>
      <c r="Q123" s="1">
        <f t="shared" si="42"/>
        <v>2253436.8902705512</v>
      </c>
      <c r="R123" s="1">
        <f t="shared" si="42"/>
        <v>2433711.8414921951</v>
      </c>
      <c r="S123" s="1">
        <f t="shared" si="42"/>
        <v>2628408.788811571</v>
      </c>
      <c r="T123" s="1">
        <f>(U$80/$C$65)+T$101</f>
        <v>161824578.88566428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</row>
    <row r="124" spans="2:102" customFormat="1" x14ac:dyDescent="0.2">
      <c r="B124" s="14">
        <v>18</v>
      </c>
      <c r="C124" s="1">
        <f t="shared" si="28"/>
        <v>-7500000</v>
      </c>
      <c r="D124" s="1">
        <f t="shared" si="29"/>
        <v>828584.06793228909</v>
      </c>
      <c r="E124" s="1">
        <f t="shared" si="30"/>
        <v>894870.79336687236</v>
      </c>
      <c r="F124" s="1">
        <f t="shared" si="31"/>
        <v>966460.45683622209</v>
      </c>
      <c r="G124" s="1">
        <f t="shared" si="32"/>
        <v>1043777.2933831201</v>
      </c>
      <c r="H124" s="1">
        <f t="shared" si="33"/>
        <v>1127279.4768537697</v>
      </c>
      <c r="I124" s="1">
        <f t="shared" si="34"/>
        <v>1217461.8350020715</v>
      </c>
      <c r="J124" s="1">
        <f t="shared" si="35"/>
        <v>1314858.781802237</v>
      </c>
      <c r="K124" s="1">
        <f t="shared" si="36"/>
        <v>1420047.4843464163</v>
      </c>
      <c r="L124" s="1">
        <f t="shared" si="37"/>
        <v>1533651.2830941295</v>
      </c>
      <c r="M124" s="1">
        <f t="shared" si="38"/>
        <v>1656343.3857416601</v>
      </c>
      <c r="N124" s="1">
        <f t="shared" si="39"/>
        <v>1788850.8566009931</v>
      </c>
      <c r="O124" s="1">
        <f t="shared" si="40"/>
        <v>1931958.9251290727</v>
      </c>
      <c r="P124" s="1">
        <f t="shared" si="41"/>
        <v>2086515.6391393987</v>
      </c>
      <c r="Q124" s="1">
        <f t="shared" si="42"/>
        <v>2253436.8902705512</v>
      </c>
      <c r="R124" s="1">
        <f t="shared" si="42"/>
        <v>2433711.8414921951</v>
      </c>
      <c r="S124" s="1">
        <f t="shared" si="42"/>
        <v>2628408.788811571</v>
      </c>
      <c r="T124" s="1">
        <f t="shared" si="42"/>
        <v>2838681.4919164968</v>
      </c>
      <c r="U124" s="1">
        <f>(V$80/$C$65)+U$101</f>
        <v>174770545.19651747</v>
      </c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</row>
    <row r="125" spans="2:102" customFormat="1" x14ac:dyDescent="0.2">
      <c r="B125" s="14">
        <v>19</v>
      </c>
      <c r="C125" s="1">
        <f t="shared" si="28"/>
        <v>-7500000</v>
      </c>
      <c r="D125" s="1">
        <f t="shared" si="29"/>
        <v>828584.06793228909</v>
      </c>
      <c r="E125" s="1">
        <f t="shared" si="30"/>
        <v>894870.79336687236</v>
      </c>
      <c r="F125" s="1">
        <f t="shared" si="31"/>
        <v>966460.45683622209</v>
      </c>
      <c r="G125" s="1">
        <f t="shared" si="32"/>
        <v>1043777.2933831201</v>
      </c>
      <c r="H125" s="1">
        <f t="shared" si="33"/>
        <v>1127279.4768537697</v>
      </c>
      <c r="I125" s="1">
        <f t="shared" si="34"/>
        <v>1217461.8350020715</v>
      </c>
      <c r="J125" s="1">
        <f t="shared" si="35"/>
        <v>1314858.781802237</v>
      </c>
      <c r="K125" s="1">
        <f t="shared" si="36"/>
        <v>1420047.4843464163</v>
      </c>
      <c r="L125" s="1">
        <f t="shared" si="37"/>
        <v>1533651.2830941295</v>
      </c>
      <c r="M125" s="1">
        <f t="shared" si="38"/>
        <v>1656343.3857416601</v>
      </c>
      <c r="N125" s="1">
        <f t="shared" si="39"/>
        <v>1788850.8566009931</v>
      </c>
      <c r="O125" s="1">
        <f t="shared" si="40"/>
        <v>1931958.9251290727</v>
      </c>
      <c r="P125" s="1">
        <f t="shared" si="41"/>
        <v>2086515.6391393987</v>
      </c>
      <c r="Q125" s="1">
        <f t="shared" si="42"/>
        <v>2253436.8902705512</v>
      </c>
      <c r="R125" s="1">
        <f t="shared" si="42"/>
        <v>2433711.8414921951</v>
      </c>
      <c r="S125" s="1">
        <f t="shared" si="42"/>
        <v>2628408.788811571</v>
      </c>
      <c r="T125" s="1">
        <f t="shared" si="42"/>
        <v>2838681.4919164968</v>
      </c>
      <c r="U125" s="1">
        <f t="shared" si="42"/>
        <v>3065776.0112698167</v>
      </c>
      <c r="V125" s="1">
        <f>(W$80/$C$65)+V$101</f>
        <v>180734350.13170668</v>
      </c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</row>
    <row r="126" spans="2:102" customFormat="1" x14ac:dyDescent="0.2">
      <c r="B126" s="14">
        <v>20</v>
      </c>
      <c r="C126" s="1">
        <f t="shared" si="28"/>
        <v>-7500000</v>
      </c>
      <c r="D126" s="1">
        <f t="shared" si="29"/>
        <v>828584.06793228909</v>
      </c>
      <c r="E126" s="1">
        <f t="shared" si="30"/>
        <v>894870.79336687236</v>
      </c>
      <c r="F126" s="1">
        <f t="shared" si="31"/>
        <v>966460.45683622209</v>
      </c>
      <c r="G126" s="1">
        <f t="shared" si="32"/>
        <v>1043777.2933831201</v>
      </c>
      <c r="H126" s="1">
        <f t="shared" si="33"/>
        <v>1127279.4768537697</v>
      </c>
      <c r="I126" s="1">
        <f t="shared" si="34"/>
        <v>1217461.8350020715</v>
      </c>
      <c r="J126" s="1">
        <f t="shared" si="35"/>
        <v>1314858.781802237</v>
      </c>
      <c r="K126" s="1">
        <f t="shared" si="36"/>
        <v>1420047.4843464163</v>
      </c>
      <c r="L126" s="1">
        <f t="shared" si="37"/>
        <v>1533651.2830941295</v>
      </c>
      <c r="M126" s="1">
        <f t="shared" si="38"/>
        <v>1656343.3857416601</v>
      </c>
      <c r="N126" s="1">
        <f t="shared" si="39"/>
        <v>1788850.8566009931</v>
      </c>
      <c r="O126" s="1">
        <f t="shared" si="40"/>
        <v>1931958.9251290727</v>
      </c>
      <c r="P126" s="1">
        <f t="shared" si="41"/>
        <v>2086515.6391393987</v>
      </c>
      <c r="Q126" s="1">
        <f t="shared" si="42"/>
        <v>2253436.8902705512</v>
      </c>
      <c r="R126" s="1">
        <f t="shared" si="42"/>
        <v>2433711.8414921951</v>
      </c>
      <c r="S126" s="1">
        <f t="shared" si="42"/>
        <v>2628408.788811571</v>
      </c>
      <c r="T126" s="1">
        <f t="shared" si="42"/>
        <v>2838681.4919164968</v>
      </c>
      <c r="U126" s="1">
        <f t="shared" si="42"/>
        <v>3065776.0112698167</v>
      </c>
      <c r="V126" s="1">
        <f t="shared" si="42"/>
        <v>3311038.0921714022</v>
      </c>
      <c r="W126" s="1">
        <f>(X$80/$C$65)+W$101</f>
        <v>203852363.91721803</v>
      </c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</row>
    <row r="127" spans="2:102" customFormat="1" x14ac:dyDescent="0.2">
      <c r="B127" s="14">
        <v>21</v>
      </c>
      <c r="C127" s="1">
        <f t="shared" si="28"/>
        <v>-7500000</v>
      </c>
      <c r="D127" s="1">
        <f t="shared" si="29"/>
        <v>828584.06793228909</v>
      </c>
      <c r="E127" s="1">
        <f t="shared" si="30"/>
        <v>894870.79336687236</v>
      </c>
      <c r="F127" s="1">
        <f t="shared" si="31"/>
        <v>966460.45683622209</v>
      </c>
      <c r="G127" s="1">
        <f t="shared" si="32"/>
        <v>1043777.2933831201</v>
      </c>
      <c r="H127" s="1">
        <f t="shared" si="33"/>
        <v>1127279.4768537697</v>
      </c>
      <c r="I127" s="1">
        <f t="shared" si="34"/>
        <v>1217461.8350020715</v>
      </c>
      <c r="J127" s="1">
        <f t="shared" si="35"/>
        <v>1314858.781802237</v>
      </c>
      <c r="K127" s="1">
        <f t="shared" si="36"/>
        <v>1420047.4843464163</v>
      </c>
      <c r="L127" s="1">
        <f t="shared" si="37"/>
        <v>1533651.2830941295</v>
      </c>
      <c r="M127" s="1">
        <f t="shared" si="38"/>
        <v>1656343.3857416601</v>
      </c>
      <c r="N127" s="1">
        <f t="shared" si="39"/>
        <v>1788850.8566009931</v>
      </c>
      <c r="O127" s="1">
        <f t="shared" si="40"/>
        <v>1931958.9251290727</v>
      </c>
      <c r="P127" s="1">
        <f t="shared" si="41"/>
        <v>2086515.6391393987</v>
      </c>
      <c r="Q127" s="1">
        <f t="shared" si="41"/>
        <v>2253436.8902705512</v>
      </c>
      <c r="R127" s="1">
        <f t="shared" si="41"/>
        <v>2433711.8414921951</v>
      </c>
      <c r="S127" s="1">
        <f t="shared" si="41"/>
        <v>2628408.788811571</v>
      </c>
      <c r="T127" s="1">
        <f t="shared" si="41"/>
        <v>2838681.4919164968</v>
      </c>
      <c r="U127" s="1">
        <f t="shared" si="41"/>
        <v>3065776.0112698167</v>
      </c>
      <c r="V127" s="1">
        <f t="shared" si="41"/>
        <v>3311038.0921714022</v>
      </c>
      <c r="W127" s="1">
        <f t="shared" si="41"/>
        <v>3575921.1395451152</v>
      </c>
      <c r="X127" s="1">
        <f>(Y$80/$C$65)+X$101</f>
        <v>220160553.03059545</v>
      </c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</row>
    <row r="128" spans="2:102" customFormat="1" x14ac:dyDescent="0.2">
      <c r="B128" s="14">
        <v>22</v>
      </c>
      <c r="C128" s="1">
        <f t="shared" si="28"/>
        <v>-7500000</v>
      </c>
      <c r="D128" s="1">
        <f t="shared" si="29"/>
        <v>828584.06793228909</v>
      </c>
      <c r="E128" s="1">
        <f t="shared" si="30"/>
        <v>894870.79336687236</v>
      </c>
      <c r="F128" s="1">
        <f t="shared" si="31"/>
        <v>966460.45683622209</v>
      </c>
      <c r="G128" s="1">
        <f t="shared" si="32"/>
        <v>1043777.2933831201</v>
      </c>
      <c r="H128" s="1">
        <f t="shared" si="33"/>
        <v>1127279.4768537697</v>
      </c>
      <c r="I128" s="1">
        <f t="shared" si="34"/>
        <v>1217461.8350020715</v>
      </c>
      <c r="J128" s="1">
        <f t="shared" si="35"/>
        <v>1314858.781802237</v>
      </c>
      <c r="K128" s="1">
        <f t="shared" si="36"/>
        <v>1420047.4843464163</v>
      </c>
      <c r="L128" s="1">
        <f t="shared" si="37"/>
        <v>1533651.2830941295</v>
      </c>
      <c r="M128" s="1">
        <f t="shared" si="38"/>
        <v>1656343.3857416601</v>
      </c>
      <c r="N128" s="1">
        <f t="shared" si="39"/>
        <v>1788850.8566009931</v>
      </c>
      <c r="O128" s="1">
        <f t="shared" si="40"/>
        <v>1931958.9251290727</v>
      </c>
      <c r="P128" s="1">
        <f t="shared" si="41"/>
        <v>2086515.6391393987</v>
      </c>
      <c r="Q128" s="1">
        <f t="shared" si="41"/>
        <v>2253436.8902705512</v>
      </c>
      <c r="R128" s="1">
        <f t="shared" si="41"/>
        <v>2433711.8414921951</v>
      </c>
      <c r="S128" s="1">
        <f t="shared" si="41"/>
        <v>2628408.788811571</v>
      </c>
      <c r="T128" s="1">
        <f t="shared" si="41"/>
        <v>2838681.4919164968</v>
      </c>
      <c r="U128" s="1">
        <f t="shared" si="41"/>
        <v>3065776.0112698167</v>
      </c>
      <c r="V128" s="1">
        <f t="shared" si="41"/>
        <v>3311038.0921714022</v>
      </c>
      <c r="W128" s="1">
        <f t="shared" si="41"/>
        <v>3575921.1395451152</v>
      </c>
      <c r="X128" s="1">
        <f t="shared" si="41"/>
        <v>3861994.8307087244</v>
      </c>
      <c r="Y128" s="1">
        <f>(Z$80/$C$65)+Y$101</f>
        <v>237773397.2730431</v>
      </c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</row>
    <row r="129" spans="2:102" customFormat="1" x14ac:dyDescent="0.2">
      <c r="B129" s="14">
        <v>23</v>
      </c>
      <c r="C129" s="1">
        <f t="shared" si="28"/>
        <v>-7500000</v>
      </c>
      <c r="D129" s="1">
        <f t="shared" si="29"/>
        <v>828584.06793228909</v>
      </c>
      <c r="E129" s="1">
        <f t="shared" si="30"/>
        <v>894870.79336687236</v>
      </c>
      <c r="F129" s="1">
        <f t="shared" si="31"/>
        <v>966460.45683622209</v>
      </c>
      <c r="G129" s="1">
        <f t="shared" si="32"/>
        <v>1043777.2933831201</v>
      </c>
      <c r="H129" s="1">
        <f t="shared" si="33"/>
        <v>1127279.4768537697</v>
      </c>
      <c r="I129" s="1">
        <f t="shared" si="34"/>
        <v>1217461.8350020715</v>
      </c>
      <c r="J129" s="1">
        <f t="shared" si="35"/>
        <v>1314858.781802237</v>
      </c>
      <c r="K129" s="1">
        <f t="shared" si="36"/>
        <v>1420047.4843464163</v>
      </c>
      <c r="L129" s="1">
        <f t="shared" si="37"/>
        <v>1533651.2830941295</v>
      </c>
      <c r="M129" s="1">
        <f t="shared" si="38"/>
        <v>1656343.3857416601</v>
      </c>
      <c r="N129" s="1">
        <f t="shared" si="39"/>
        <v>1788850.8566009931</v>
      </c>
      <c r="O129" s="1">
        <f t="shared" si="40"/>
        <v>1931958.9251290727</v>
      </c>
      <c r="P129" s="1">
        <f t="shared" si="41"/>
        <v>2086515.6391393987</v>
      </c>
      <c r="Q129" s="1">
        <f t="shared" si="41"/>
        <v>2253436.8902705512</v>
      </c>
      <c r="R129" s="1">
        <f t="shared" si="41"/>
        <v>2433711.8414921951</v>
      </c>
      <c r="S129" s="1">
        <f t="shared" si="41"/>
        <v>2628408.788811571</v>
      </c>
      <c r="T129" s="1">
        <f t="shared" si="41"/>
        <v>2838681.4919164968</v>
      </c>
      <c r="U129" s="1">
        <f t="shared" si="41"/>
        <v>3065776.0112698167</v>
      </c>
      <c r="V129" s="1">
        <f t="shared" si="41"/>
        <v>3311038.0921714022</v>
      </c>
      <c r="W129" s="1">
        <f t="shared" si="41"/>
        <v>3575921.1395451152</v>
      </c>
      <c r="X129" s="1">
        <f t="shared" si="41"/>
        <v>3861994.8307087244</v>
      </c>
      <c r="Y129" s="1">
        <f t="shared" ref="Y129" si="43">Y$101</f>
        <v>4170954.4171654219</v>
      </c>
      <c r="Z129" s="1">
        <f>(AA$80/$C$65)+Z$101</f>
        <v>256795269.05488652</v>
      </c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</row>
    <row r="130" spans="2:102" customFormat="1" x14ac:dyDescent="0.2">
      <c r="B130" s="14">
        <v>24</v>
      </c>
      <c r="C130" s="1">
        <f t="shared" si="28"/>
        <v>-7500000</v>
      </c>
      <c r="D130" s="1">
        <f t="shared" si="29"/>
        <v>828584.06793228909</v>
      </c>
      <c r="E130" s="1">
        <f t="shared" si="30"/>
        <v>894870.79336687236</v>
      </c>
      <c r="F130" s="1">
        <f t="shared" si="31"/>
        <v>966460.45683622209</v>
      </c>
      <c r="G130" s="1">
        <f t="shared" si="32"/>
        <v>1043777.2933831201</v>
      </c>
      <c r="H130" s="1">
        <f t="shared" si="33"/>
        <v>1127279.4768537697</v>
      </c>
      <c r="I130" s="1">
        <f t="shared" si="34"/>
        <v>1217461.8350020715</v>
      </c>
      <c r="J130" s="1">
        <f t="shared" si="35"/>
        <v>1314858.781802237</v>
      </c>
      <c r="K130" s="1">
        <f t="shared" si="36"/>
        <v>1420047.4843464163</v>
      </c>
      <c r="L130" s="1">
        <f t="shared" si="37"/>
        <v>1533651.2830941295</v>
      </c>
      <c r="M130" s="1">
        <f t="shared" si="38"/>
        <v>1656343.3857416601</v>
      </c>
      <c r="N130" s="1">
        <f t="shared" si="39"/>
        <v>1788850.8566009931</v>
      </c>
      <c r="O130" s="1">
        <f t="shared" si="40"/>
        <v>1931958.9251290727</v>
      </c>
      <c r="P130" s="1">
        <f t="shared" si="41"/>
        <v>2086515.6391393987</v>
      </c>
      <c r="Q130" s="1">
        <f t="shared" si="41"/>
        <v>2253436.8902705512</v>
      </c>
      <c r="R130" s="1">
        <f t="shared" si="41"/>
        <v>2433711.8414921951</v>
      </c>
      <c r="S130" s="1">
        <f t="shared" si="41"/>
        <v>2628408.788811571</v>
      </c>
      <c r="T130" s="1">
        <f t="shared" si="41"/>
        <v>2838681.4919164968</v>
      </c>
      <c r="U130" s="1">
        <f t="shared" si="41"/>
        <v>3065776.0112698167</v>
      </c>
      <c r="V130" s="1">
        <f t="shared" si="41"/>
        <v>3311038.0921714022</v>
      </c>
      <c r="W130" s="1">
        <f t="shared" si="41"/>
        <v>3575921.1395451152</v>
      </c>
      <c r="X130" s="1">
        <f t="shared" ref="X130:AJ140" si="44">X$101</f>
        <v>3861994.8307087244</v>
      </c>
      <c r="Y130" s="1">
        <f t="shared" si="44"/>
        <v>4170954.4171654219</v>
      </c>
      <c r="Z130" s="1">
        <f t="shared" si="44"/>
        <v>4504630.770538656</v>
      </c>
      <c r="AA130" s="1">
        <f>(AB$80/$C$65)+AA$101</f>
        <v>266609213.77991873</v>
      </c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</row>
    <row r="131" spans="2:102" customFormat="1" x14ac:dyDescent="0.2">
      <c r="B131" s="14">
        <v>25</v>
      </c>
      <c r="C131" s="1">
        <f t="shared" si="28"/>
        <v>-7500000</v>
      </c>
      <c r="D131" s="1">
        <f t="shared" si="29"/>
        <v>828584.06793228909</v>
      </c>
      <c r="E131" s="1">
        <f t="shared" si="30"/>
        <v>894870.79336687236</v>
      </c>
      <c r="F131" s="1">
        <f t="shared" si="31"/>
        <v>966460.45683622209</v>
      </c>
      <c r="G131" s="1">
        <f t="shared" si="32"/>
        <v>1043777.2933831201</v>
      </c>
      <c r="H131" s="1">
        <f t="shared" si="33"/>
        <v>1127279.4768537697</v>
      </c>
      <c r="I131" s="1">
        <f t="shared" si="34"/>
        <v>1217461.8350020715</v>
      </c>
      <c r="J131" s="1">
        <f t="shared" si="35"/>
        <v>1314858.781802237</v>
      </c>
      <c r="K131" s="1">
        <f t="shared" si="36"/>
        <v>1420047.4843464163</v>
      </c>
      <c r="L131" s="1">
        <f t="shared" si="37"/>
        <v>1533651.2830941295</v>
      </c>
      <c r="M131" s="1">
        <f t="shared" si="38"/>
        <v>1656343.3857416601</v>
      </c>
      <c r="N131" s="1">
        <f t="shared" si="39"/>
        <v>1788850.8566009931</v>
      </c>
      <c r="O131" s="1">
        <f t="shared" si="40"/>
        <v>1931958.9251290727</v>
      </c>
      <c r="P131" s="1">
        <f t="shared" si="41"/>
        <v>2086515.6391393987</v>
      </c>
      <c r="Q131" s="1">
        <f t="shared" si="41"/>
        <v>2253436.8902705512</v>
      </c>
      <c r="R131" s="1">
        <f t="shared" si="41"/>
        <v>2433711.8414921951</v>
      </c>
      <c r="S131" s="1">
        <f t="shared" si="41"/>
        <v>2628408.788811571</v>
      </c>
      <c r="T131" s="1">
        <f t="shared" si="41"/>
        <v>2838681.4919164968</v>
      </c>
      <c r="U131" s="1">
        <f t="shared" si="41"/>
        <v>3065776.0112698167</v>
      </c>
      <c r="V131" s="1">
        <f t="shared" si="41"/>
        <v>3311038.0921714022</v>
      </c>
      <c r="W131" s="1">
        <f t="shared" si="41"/>
        <v>3575921.1395451152</v>
      </c>
      <c r="X131" s="1">
        <f t="shared" si="44"/>
        <v>3861994.8307087244</v>
      </c>
      <c r="Y131" s="1">
        <f t="shared" si="44"/>
        <v>4170954.4171654219</v>
      </c>
      <c r="Z131" s="1">
        <f t="shared" si="44"/>
        <v>4504630.770538656</v>
      </c>
      <c r="AA131" s="1">
        <f t="shared" si="44"/>
        <v>4865001.2321817493</v>
      </c>
      <c r="AB131" s="1">
        <f>(AC$80/$C$65)+AB$101</f>
        <v>299526001.8256197</v>
      </c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</row>
    <row r="132" spans="2:102" customFormat="1" x14ac:dyDescent="0.2">
      <c r="B132" s="14">
        <v>26</v>
      </c>
      <c r="C132" s="1">
        <f t="shared" si="28"/>
        <v>-7500000</v>
      </c>
      <c r="D132" s="1">
        <f t="shared" si="29"/>
        <v>828584.06793228909</v>
      </c>
      <c r="E132" s="1">
        <f t="shared" si="30"/>
        <v>894870.79336687236</v>
      </c>
      <c r="F132" s="1">
        <f t="shared" si="31"/>
        <v>966460.45683622209</v>
      </c>
      <c r="G132" s="1">
        <f t="shared" si="32"/>
        <v>1043777.2933831201</v>
      </c>
      <c r="H132" s="1">
        <f t="shared" si="33"/>
        <v>1127279.4768537697</v>
      </c>
      <c r="I132" s="1">
        <f t="shared" si="34"/>
        <v>1217461.8350020715</v>
      </c>
      <c r="J132" s="1">
        <f t="shared" si="35"/>
        <v>1314858.781802237</v>
      </c>
      <c r="K132" s="1">
        <f t="shared" si="36"/>
        <v>1420047.4843464163</v>
      </c>
      <c r="L132" s="1">
        <f t="shared" si="37"/>
        <v>1533651.2830941295</v>
      </c>
      <c r="M132" s="1">
        <f t="shared" si="38"/>
        <v>1656343.3857416601</v>
      </c>
      <c r="N132" s="1">
        <f t="shared" si="39"/>
        <v>1788850.8566009931</v>
      </c>
      <c r="O132" s="1">
        <f t="shared" si="40"/>
        <v>1931958.9251290727</v>
      </c>
      <c r="P132" s="1">
        <f t="shared" si="41"/>
        <v>2086515.6391393987</v>
      </c>
      <c r="Q132" s="1">
        <f t="shared" si="41"/>
        <v>2253436.8902705512</v>
      </c>
      <c r="R132" s="1">
        <f t="shared" si="41"/>
        <v>2433711.8414921951</v>
      </c>
      <c r="S132" s="1">
        <f t="shared" si="41"/>
        <v>2628408.788811571</v>
      </c>
      <c r="T132" s="1">
        <f t="shared" si="41"/>
        <v>2838681.4919164968</v>
      </c>
      <c r="U132" s="1">
        <f t="shared" si="41"/>
        <v>3065776.0112698167</v>
      </c>
      <c r="V132" s="1">
        <f t="shared" si="41"/>
        <v>3311038.0921714022</v>
      </c>
      <c r="W132" s="1">
        <f t="shared" si="41"/>
        <v>3575921.1395451152</v>
      </c>
      <c r="X132" s="1">
        <f t="shared" si="44"/>
        <v>3861994.8307087244</v>
      </c>
      <c r="Y132" s="1">
        <f t="shared" si="44"/>
        <v>4170954.4171654219</v>
      </c>
      <c r="Z132" s="1">
        <f t="shared" si="44"/>
        <v>4504630.770538656</v>
      </c>
      <c r="AA132" s="1">
        <f t="shared" si="44"/>
        <v>4865001.2321817493</v>
      </c>
      <c r="AB132" s="1">
        <f t="shared" si="44"/>
        <v>5254201.330756289</v>
      </c>
      <c r="AC132" s="1">
        <f>(AD$80/$C$65)+AC$101</f>
        <v>323488081.97166926</v>
      </c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</row>
    <row r="133" spans="2:102" customFormat="1" x14ac:dyDescent="0.2">
      <c r="B133" s="14">
        <v>27</v>
      </c>
      <c r="C133" s="1">
        <f t="shared" si="28"/>
        <v>-7500000</v>
      </c>
      <c r="D133" s="1">
        <f t="shared" si="29"/>
        <v>828584.06793228909</v>
      </c>
      <c r="E133" s="1">
        <f t="shared" si="30"/>
        <v>894870.79336687236</v>
      </c>
      <c r="F133" s="1">
        <f t="shared" si="31"/>
        <v>966460.45683622209</v>
      </c>
      <c r="G133" s="1">
        <f t="shared" si="32"/>
        <v>1043777.2933831201</v>
      </c>
      <c r="H133" s="1">
        <f t="shared" si="33"/>
        <v>1127279.4768537697</v>
      </c>
      <c r="I133" s="1">
        <f t="shared" si="34"/>
        <v>1217461.8350020715</v>
      </c>
      <c r="J133" s="1">
        <f t="shared" si="35"/>
        <v>1314858.781802237</v>
      </c>
      <c r="K133" s="1">
        <f t="shared" si="36"/>
        <v>1420047.4843464163</v>
      </c>
      <c r="L133" s="1">
        <f t="shared" si="37"/>
        <v>1533651.2830941295</v>
      </c>
      <c r="M133" s="1">
        <f t="shared" si="38"/>
        <v>1656343.3857416601</v>
      </c>
      <c r="N133" s="1">
        <f t="shared" si="39"/>
        <v>1788850.8566009931</v>
      </c>
      <c r="O133" s="1">
        <f t="shared" si="40"/>
        <v>1931958.9251290727</v>
      </c>
      <c r="P133" s="1">
        <f t="shared" si="41"/>
        <v>2086515.6391393987</v>
      </c>
      <c r="Q133" s="1">
        <f t="shared" si="41"/>
        <v>2253436.8902705512</v>
      </c>
      <c r="R133" s="1">
        <f t="shared" si="41"/>
        <v>2433711.8414921951</v>
      </c>
      <c r="S133" s="1">
        <f t="shared" si="41"/>
        <v>2628408.788811571</v>
      </c>
      <c r="T133" s="1">
        <f t="shared" si="41"/>
        <v>2838681.4919164968</v>
      </c>
      <c r="U133" s="1">
        <f t="shared" si="41"/>
        <v>3065776.0112698167</v>
      </c>
      <c r="V133" s="1">
        <f t="shared" si="41"/>
        <v>3311038.0921714022</v>
      </c>
      <c r="W133" s="1">
        <f t="shared" si="41"/>
        <v>3575921.1395451152</v>
      </c>
      <c r="X133" s="1">
        <f t="shared" si="44"/>
        <v>3861994.8307087244</v>
      </c>
      <c r="Y133" s="1">
        <f t="shared" si="44"/>
        <v>4170954.4171654219</v>
      </c>
      <c r="Z133" s="1">
        <f t="shared" si="44"/>
        <v>4504630.770538656</v>
      </c>
      <c r="AA133" s="1">
        <f t="shared" si="44"/>
        <v>4865001.2321817493</v>
      </c>
      <c r="AB133" s="1">
        <f t="shared" si="44"/>
        <v>5254201.330756289</v>
      </c>
      <c r="AC133" s="1">
        <f t="shared" si="44"/>
        <v>5674537.4372167923</v>
      </c>
      <c r="AD133" s="1">
        <f>(AE$80/$C$65)+AD$101</f>
        <v>349367128.52940279</v>
      </c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</row>
    <row r="134" spans="2:102" customFormat="1" x14ac:dyDescent="0.2">
      <c r="B134" s="14">
        <v>28</v>
      </c>
      <c r="C134" s="1">
        <f t="shared" si="28"/>
        <v>-7500000</v>
      </c>
      <c r="D134" s="1">
        <f t="shared" si="29"/>
        <v>828584.06793228909</v>
      </c>
      <c r="E134" s="1">
        <f t="shared" si="30"/>
        <v>894870.79336687236</v>
      </c>
      <c r="F134" s="1">
        <f t="shared" si="31"/>
        <v>966460.45683622209</v>
      </c>
      <c r="G134" s="1">
        <f t="shared" si="32"/>
        <v>1043777.2933831201</v>
      </c>
      <c r="H134" s="1">
        <f t="shared" si="33"/>
        <v>1127279.4768537697</v>
      </c>
      <c r="I134" s="1">
        <f t="shared" si="34"/>
        <v>1217461.8350020715</v>
      </c>
      <c r="J134" s="1">
        <f t="shared" si="35"/>
        <v>1314858.781802237</v>
      </c>
      <c r="K134" s="1">
        <f t="shared" si="36"/>
        <v>1420047.4843464163</v>
      </c>
      <c r="L134" s="1">
        <f t="shared" si="37"/>
        <v>1533651.2830941295</v>
      </c>
      <c r="M134" s="1">
        <f t="shared" si="38"/>
        <v>1656343.3857416601</v>
      </c>
      <c r="N134" s="1">
        <f t="shared" si="39"/>
        <v>1788850.8566009931</v>
      </c>
      <c r="O134" s="1">
        <f t="shared" si="40"/>
        <v>1931958.9251290727</v>
      </c>
      <c r="P134" s="1">
        <f t="shared" si="41"/>
        <v>2086515.6391393987</v>
      </c>
      <c r="Q134" s="1">
        <f t="shared" si="41"/>
        <v>2253436.8902705512</v>
      </c>
      <c r="R134" s="1">
        <f t="shared" si="41"/>
        <v>2433711.8414921951</v>
      </c>
      <c r="S134" s="1">
        <f t="shared" si="41"/>
        <v>2628408.788811571</v>
      </c>
      <c r="T134" s="1">
        <f t="shared" si="41"/>
        <v>2838681.4919164968</v>
      </c>
      <c r="U134" s="1">
        <f t="shared" si="41"/>
        <v>3065776.0112698167</v>
      </c>
      <c r="V134" s="1">
        <f t="shared" si="41"/>
        <v>3311038.0921714022</v>
      </c>
      <c r="W134" s="1">
        <f t="shared" si="41"/>
        <v>3575921.1395451152</v>
      </c>
      <c r="X134" s="1">
        <f t="shared" si="44"/>
        <v>3861994.8307087244</v>
      </c>
      <c r="Y134" s="1">
        <f t="shared" si="44"/>
        <v>4170954.4171654219</v>
      </c>
      <c r="Z134" s="1">
        <f t="shared" si="44"/>
        <v>4504630.770538656</v>
      </c>
      <c r="AA134" s="1">
        <f t="shared" si="44"/>
        <v>4865001.2321817493</v>
      </c>
      <c r="AB134" s="1">
        <f t="shared" si="44"/>
        <v>5254201.330756289</v>
      </c>
      <c r="AC134" s="1">
        <f t="shared" si="44"/>
        <v>5674537.4372167923</v>
      </c>
      <c r="AD134" s="1">
        <f t="shared" si="44"/>
        <v>6128500.4321941352</v>
      </c>
      <c r="AE134" s="1">
        <f>(AF$80/$C$65)+AE$101</f>
        <v>377316498.81175518</v>
      </c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</row>
    <row r="135" spans="2:102" customFormat="1" x14ac:dyDescent="0.2">
      <c r="B135" s="14">
        <v>29</v>
      </c>
      <c r="C135" s="1">
        <f t="shared" si="28"/>
        <v>-7500000</v>
      </c>
      <c r="D135" s="1">
        <f t="shared" si="29"/>
        <v>828584.06793228909</v>
      </c>
      <c r="E135" s="1">
        <f t="shared" si="30"/>
        <v>894870.79336687236</v>
      </c>
      <c r="F135" s="1">
        <f t="shared" si="31"/>
        <v>966460.45683622209</v>
      </c>
      <c r="G135" s="1">
        <f t="shared" si="32"/>
        <v>1043777.2933831201</v>
      </c>
      <c r="H135" s="1">
        <f t="shared" si="33"/>
        <v>1127279.4768537697</v>
      </c>
      <c r="I135" s="1">
        <f t="shared" si="34"/>
        <v>1217461.8350020715</v>
      </c>
      <c r="J135" s="1">
        <f t="shared" si="35"/>
        <v>1314858.781802237</v>
      </c>
      <c r="K135" s="1">
        <f t="shared" si="36"/>
        <v>1420047.4843464163</v>
      </c>
      <c r="L135" s="1">
        <f t="shared" si="37"/>
        <v>1533651.2830941295</v>
      </c>
      <c r="M135" s="1">
        <f t="shared" si="38"/>
        <v>1656343.3857416601</v>
      </c>
      <c r="N135" s="1">
        <f t="shared" si="39"/>
        <v>1788850.8566009931</v>
      </c>
      <c r="O135" s="1">
        <f t="shared" si="40"/>
        <v>1931958.9251290727</v>
      </c>
      <c r="P135" s="1">
        <f t="shared" si="41"/>
        <v>2086515.6391393987</v>
      </c>
      <c r="Q135" s="1">
        <f t="shared" si="41"/>
        <v>2253436.8902705512</v>
      </c>
      <c r="R135" s="1">
        <f t="shared" si="41"/>
        <v>2433711.8414921951</v>
      </c>
      <c r="S135" s="1">
        <f t="shared" si="41"/>
        <v>2628408.788811571</v>
      </c>
      <c r="T135" s="1">
        <f t="shared" si="41"/>
        <v>2838681.4919164968</v>
      </c>
      <c r="U135" s="1">
        <f t="shared" si="41"/>
        <v>3065776.0112698167</v>
      </c>
      <c r="V135" s="1">
        <f t="shared" si="41"/>
        <v>3311038.0921714022</v>
      </c>
      <c r="W135" s="1">
        <f t="shared" si="41"/>
        <v>3575921.1395451152</v>
      </c>
      <c r="X135" s="1">
        <f t="shared" si="44"/>
        <v>3861994.8307087244</v>
      </c>
      <c r="Y135" s="1">
        <f t="shared" si="44"/>
        <v>4170954.4171654219</v>
      </c>
      <c r="Z135" s="1">
        <f t="shared" si="44"/>
        <v>4504630.770538656</v>
      </c>
      <c r="AA135" s="1">
        <f t="shared" si="44"/>
        <v>4865001.2321817493</v>
      </c>
      <c r="AB135" s="1">
        <f t="shared" si="44"/>
        <v>5254201.330756289</v>
      </c>
      <c r="AC135" s="1">
        <f t="shared" si="44"/>
        <v>5674537.4372167923</v>
      </c>
      <c r="AD135" s="1">
        <f t="shared" si="44"/>
        <v>6128500.4321941352</v>
      </c>
      <c r="AE135" s="1">
        <f t="shared" si="44"/>
        <v>6618780.4667696683</v>
      </c>
      <c r="AF135" s="1">
        <f>(AG$80/$C$65)+AF$101</f>
        <v>393143090.78441238</v>
      </c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</row>
    <row r="136" spans="2:102" customFormat="1" x14ac:dyDescent="0.2">
      <c r="B136" s="14">
        <v>30</v>
      </c>
      <c r="C136" s="1">
        <f t="shared" si="28"/>
        <v>-7500000</v>
      </c>
      <c r="D136" s="1">
        <f t="shared" si="29"/>
        <v>828584.06793228909</v>
      </c>
      <c r="E136" s="1">
        <f t="shared" si="30"/>
        <v>894870.79336687236</v>
      </c>
      <c r="F136" s="1">
        <f t="shared" si="31"/>
        <v>966460.45683622209</v>
      </c>
      <c r="G136" s="1">
        <f t="shared" si="32"/>
        <v>1043777.2933831201</v>
      </c>
      <c r="H136" s="1">
        <f t="shared" si="33"/>
        <v>1127279.4768537697</v>
      </c>
      <c r="I136" s="1">
        <f t="shared" si="34"/>
        <v>1217461.8350020715</v>
      </c>
      <c r="J136" s="1">
        <f t="shared" si="35"/>
        <v>1314858.781802237</v>
      </c>
      <c r="K136" s="1">
        <f t="shared" si="36"/>
        <v>1420047.4843464163</v>
      </c>
      <c r="L136" s="1">
        <f t="shared" si="37"/>
        <v>1533651.2830941295</v>
      </c>
      <c r="M136" s="1">
        <f t="shared" si="38"/>
        <v>1656343.3857416601</v>
      </c>
      <c r="N136" s="1">
        <f t="shared" si="39"/>
        <v>1788850.8566009931</v>
      </c>
      <c r="O136" s="1">
        <f t="shared" si="40"/>
        <v>1931958.9251290727</v>
      </c>
      <c r="P136" s="1">
        <f t="shared" si="41"/>
        <v>2086515.6391393987</v>
      </c>
      <c r="Q136" s="1">
        <f t="shared" si="41"/>
        <v>2253436.8902705512</v>
      </c>
      <c r="R136" s="1">
        <f t="shared" si="41"/>
        <v>2433711.8414921951</v>
      </c>
      <c r="S136" s="1">
        <f t="shared" si="41"/>
        <v>2628408.788811571</v>
      </c>
      <c r="T136" s="1">
        <f t="shared" si="41"/>
        <v>2838681.4919164968</v>
      </c>
      <c r="U136" s="1">
        <f t="shared" si="41"/>
        <v>3065776.0112698167</v>
      </c>
      <c r="V136" s="1">
        <f t="shared" si="41"/>
        <v>3311038.0921714022</v>
      </c>
      <c r="W136" s="1">
        <f t="shared" si="41"/>
        <v>3575921.1395451152</v>
      </c>
      <c r="X136" s="1">
        <f t="shared" si="44"/>
        <v>3861994.8307087244</v>
      </c>
      <c r="Y136" s="1">
        <f t="shared" si="44"/>
        <v>4170954.4171654219</v>
      </c>
      <c r="Z136" s="1">
        <f t="shared" si="44"/>
        <v>4504630.770538656</v>
      </c>
      <c r="AA136" s="1">
        <f t="shared" si="44"/>
        <v>4865001.2321817493</v>
      </c>
      <c r="AB136" s="1">
        <f t="shared" si="44"/>
        <v>5254201.330756289</v>
      </c>
      <c r="AC136" s="1">
        <f t="shared" si="44"/>
        <v>5674537.4372167923</v>
      </c>
      <c r="AD136" s="1">
        <f t="shared" si="44"/>
        <v>6128500.4321941352</v>
      </c>
      <c r="AE136" s="1">
        <f t="shared" si="44"/>
        <v>6618780.4667696683</v>
      </c>
      <c r="AF136" s="1">
        <f t="shared" si="44"/>
        <v>7148282.9041112419</v>
      </c>
      <c r="AG136" s="1">
        <f>(AH$80/$C$65)+AG$101</f>
        <v>440101964.21403128</v>
      </c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</row>
    <row r="137" spans="2:102" customFormat="1" x14ac:dyDescent="0.2">
      <c r="B137" s="14">
        <v>31</v>
      </c>
      <c r="C137" s="1">
        <f t="shared" si="28"/>
        <v>-7500000</v>
      </c>
      <c r="D137" s="1">
        <f t="shared" si="29"/>
        <v>828584.06793228909</v>
      </c>
      <c r="E137" s="1">
        <f t="shared" si="30"/>
        <v>894870.79336687236</v>
      </c>
      <c r="F137" s="1">
        <f t="shared" si="31"/>
        <v>966460.45683622209</v>
      </c>
      <c r="G137" s="1">
        <f t="shared" si="32"/>
        <v>1043777.2933831201</v>
      </c>
      <c r="H137" s="1">
        <f t="shared" si="33"/>
        <v>1127279.4768537697</v>
      </c>
      <c r="I137" s="1">
        <f t="shared" si="34"/>
        <v>1217461.8350020715</v>
      </c>
      <c r="J137" s="1">
        <f t="shared" si="35"/>
        <v>1314858.781802237</v>
      </c>
      <c r="K137" s="1">
        <f t="shared" si="36"/>
        <v>1420047.4843464163</v>
      </c>
      <c r="L137" s="1">
        <f t="shared" si="37"/>
        <v>1533651.2830941295</v>
      </c>
      <c r="M137" s="1">
        <f t="shared" si="38"/>
        <v>1656343.3857416601</v>
      </c>
      <c r="N137" s="1">
        <f t="shared" si="39"/>
        <v>1788850.8566009931</v>
      </c>
      <c r="O137" s="1">
        <f t="shared" si="40"/>
        <v>1931958.9251290727</v>
      </c>
      <c r="P137" s="1">
        <f t="shared" si="41"/>
        <v>2086515.6391393987</v>
      </c>
      <c r="Q137" s="1">
        <f t="shared" si="41"/>
        <v>2253436.8902705512</v>
      </c>
      <c r="R137" s="1">
        <f t="shared" si="41"/>
        <v>2433711.8414921951</v>
      </c>
      <c r="S137" s="1">
        <f t="shared" si="41"/>
        <v>2628408.788811571</v>
      </c>
      <c r="T137" s="1">
        <f t="shared" si="41"/>
        <v>2838681.4919164968</v>
      </c>
      <c r="U137" s="1">
        <f t="shared" si="41"/>
        <v>3065776.0112698167</v>
      </c>
      <c r="V137" s="1">
        <f t="shared" si="41"/>
        <v>3311038.0921714022</v>
      </c>
      <c r="W137" s="1">
        <f t="shared" si="41"/>
        <v>3575921.1395451152</v>
      </c>
      <c r="X137" s="1">
        <f t="shared" si="44"/>
        <v>3861994.8307087244</v>
      </c>
      <c r="Y137" s="1">
        <f t="shared" si="44"/>
        <v>4170954.4171654219</v>
      </c>
      <c r="Z137" s="1">
        <f t="shared" si="44"/>
        <v>4504630.770538656</v>
      </c>
      <c r="AA137" s="1">
        <f t="shared" si="44"/>
        <v>4865001.2321817493</v>
      </c>
      <c r="AB137" s="1">
        <f t="shared" si="44"/>
        <v>5254201.330756289</v>
      </c>
      <c r="AC137" s="1">
        <f t="shared" si="44"/>
        <v>5674537.4372167923</v>
      </c>
      <c r="AD137" s="1">
        <f t="shared" si="44"/>
        <v>6128500.4321941352</v>
      </c>
      <c r="AE137" s="1">
        <f t="shared" si="44"/>
        <v>6618780.4667696683</v>
      </c>
      <c r="AF137" s="1">
        <f t="shared" si="44"/>
        <v>7148282.9041112419</v>
      </c>
      <c r="AG137" s="1">
        <f t="shared" si="44"/>
        <v>7720145.5364401415</v>
      </c>
      <c r="AH137" s="1">
        <f>(AI$80/$C$65)+AH$101</f>
        <v>475310121.35115379</v>
      </c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</row>
    <row r="138" spans="2:102" customFormat="1" x14ac:dyDescent="0.2">
      <c r="B138" s="14">
        <v>32</v>
      </c>
      <c r="C138" s="1">
        <f t="shared" si="28"/>
        <v>-7500000</v>
      </c>
      <c r="D138" s="1">
        <f t="shared" si="29"/>
        <v>828584.06793228909</v>
      </c>
      <c r="E138" s="1">
        <f t="shared" si="30"/>
        <v>894870.79336687236</v>
      </c>
      <c r="F138" s="1">
        <f t="shared" si="31"/>
        <v>966460.45683622209</v>
      </c>
      <c r="G138" s="1">
        <f t="shared" si="32"/>
        <v>1043777.2933831201</v>
      </c>
      <c r="H138" s="1">
        <f t="shared" si="33"/>
        <v>1127279.4768537697</v>
      </c>
      <c r="I138" s="1">
        <f t="shared" si="34"/>
        <v>1217461.8350020715</v>
      </c>
      <c r="J138" s="1">
        <f t="shared" si="35"/>
        <v>1314858.781802237</v>
      </c>
      <c r="K138" s="1">
        <f t="shared" si="36"/>
        <v>1420047.4843464163</v>
      </c>
      <c r="L138" s="1">
        <f t="shared" si="37"/>
        <v>1533651.2830941295</v>
      </c>
      <c r="M138" s="1">
        <f t="shared" si="38"/>
        <v>1656343.3857416601</v>
      </c>
      <c r="N138" s="1">
        <f t="shared" si="39"/>
        <v>1788850.8566009931</v>
      </c>
      <c r="O138" s="1">
        <f t="shared" si="40"/>
        <v>1931958.9251290727</v>
      </c>
      <c r="P138" s="1">
        <f t="shared" si="41"/>
        <v>2086515.6391393987</v>
      </c>
      <c r="Q138" s="1">
        <f t="shared" si="41"/>
        <v>2253436.8902705512</v>
      </c>
      <c r="R138" s="1">
        <f t="shared" si="41"/>
        <v>2433711.8414921951</v>
      </c>
      <c r="S138" s="1">
        <f t="shared" si="41"/>
        <v>2628408.788811571</v>
      </c>
      <c r="T138" s="1">
        <f t="shared" si="41"/>
        <v>2838681.4919164968</v>
      </c>
      <c r="U138" s="1">
        <f t="shared" si="41"/>
        <v>3065776.0112698167</v>
      </c>
      <c r="V138" s="1">
        <f t="shared" si="41"/>
        <v>3311038.0921714022</v>
      </c>
      <c r="W138" s="1">
        <f t="shared" si="41"/>
        <v>3575921.1395451152</v>
      </c>
      <c r="X138" s="1">
        <f t="shared" si="44"/>
        <v>3861994.8307087244</v>
      </c>
      <c r="Y138" s="1">
        <f t="shared" si="44"/>
        <v>4170954.4171654219</v>
      </c>
      <c r="Z138" s="1">
        <f t="shared" si="44"/>
        <v>4504630.770538656</v>
      </c>
      <c r="AA138" s="1">
        <f t="shared" si="44"/>
        <v>4865001.2321817493</v>
      </c>
      <c r="AB138" s="1">
        <f t="shared" si="44"/>
        <v>5254201.330756289</v>
      </c>
      <c r="AC138" s="1">
        <f t="shared" si="44"/>
        <v>5674537.4372167923</v>
      </c>
      <c r="AD138" s="1">
        <f t="shared" si="44"/>
        <v>6128500.4321941352</v>
      </c>
      <c r="AE138" s="1">
        <f t="shared" si="44"/>
        <v>6618780.4667696683</v>
      </c>
      <c r="AF138" s="1">
        <f t="shared" si="44"/>
        <v>7148282.9041112419</v>
      </c>
      <c r="AG138" s="1">
        <f t="shared" si="44"/>
        <v>7720145.5364401415</v>
      </c>
      <c r="AH138" s="1">
        <f t="shared" si="44"/>
        <v>8337757.179355354</v>
      </c>
      <c r="AI138" s="1">
        <f>(AJ$80/$C$65)+AI$101</f>
        <v>513334931.05924612</v>
      </c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</row>
    <row r="139" spans="2:102" customFormat="1" x14ac:dyDescent="0.2">
      <c r="B139" s="14">
        <v>33</v>
      </c>
      <c r="C139" s="1">
        <f t="shared" si="28"/>
        <v>-7500000</v>
      </c>
      <c r="D139" s="1">
        <f t="shared" si="29"/>
        <v>828584.06793228909</v>
      </c>
      <c r="E139" s="1">
        <f t="shared" si="30"/>
        <v>894870.79336687236</v>
      </c>
      <c r="F139" s="1">
        <f t="shared" si="31"/>
        <v>966460.45683622209</v>
      </c>
      <c r="G139" s="1">
        <f t="shared" si="32"/>
        <v>1043777.2933831201</v>
      </c>
      <c r="H139" s="1">
        <f t="shared" si="33"/>
        <v>1127279.4768537697</v>
      </c>
      <c r="I139" s="1">
        <f t="shared" si="34"/>
        <v>1217461.8350020715</v>
      </c>
      <c r="J139" s="1">
        <f t="shared" si="35"/>
        <v>1314858.781802237</v>
      </c>
      <c r="K139" s="1">
        <f t="shared" si="36"/>
        <v>1420047.4843464163</v>
      </c>
      <c r="L139" s="1">
        <f t="shared" si="37"/>
        <v>1533651.2830941295</v>
      </c>
      <c r="M139" s="1">
        <f t="shared" si="38"/>
        <v>1656343.3857416601</v>
      </c>
      <c r="N139" s="1">
        <f t="shared" si="39"/>
        <v>1788850.8566009931</v>
      </c>
      <c r="O139" s="1">
        <f t="shared" si="40"/>
        <v>1931958.9251290727</v>
      </c>
      <c r="P139" s="1">
        <f t="shared" si="41"/>
        <v>2086515.6391393987</v>
      </c>
      <c r="Q139" s="1">
        <f t="shared" si="41"/>
        <v>2253436.8902705512</v>
      </c>
      <c r="R139" s="1">
        <f t="shared" si="41"/>
        <v>2433711.8414921951</v>
      </c>
      <c r="S139" s="1">
        <f t="shared" si="41"/>
        <v>2628408.788811571</v>
      </c>
      <c r="T139" s="1">
        <f t="shared" si="41"/>
        <v>2838681.4919164968</v>
      </c>
      <c r="U139" s="1">
        <f t="shared" si="41"/>
        <v>3065776.0112698167</v>
      </c>
      <c r="V139" s="1">
        <f t="shared" si="41"/>
        <v>3311038.0921714022</v>
      </c>
      <c r="W139" s="1">
        <f t="shared" si="41"/>
        <v>3575921.1395451152</v>
      </c>
      <c r="X139" s="1">
        <f t="shared" si="44"/>
        <v>3861994.8307087244</v>
      </c>
      <c r="Y139" s="1">
        <f t="shared" si="44"/>
        <v>4170954.4171654219</v>
      </c>
      <c r="Z139" s="1">
        <f t="shared" si="44"/>
        <v>4504630.770538656</v>
      </c>
      <c r="AA139" s="1">
        <f t="shared" si="44"/>
        <v>4865001.2321817493</v>
      </c>
      <c r="AB139" s="1">
        <f t="shared" si="44"/>
        <v>5254201.330756289</v>
      </c>
      <c r="AC139" s="1">
        <f t="shared" si="44"/>
        <v>5674537.4372167923</v>
      </c>
      <c r="AD139" s="1">
        <f t="shared" si="44"/>
        <v>6128500.4321941352</v>
      </c>
      <c r="AE139" s="1">
        <f t="shared" si="44"/>
        <v>6618780.4667696683</v>
      </c>
      <c r="AF139" s="1">
        <f t="shared" si="44"/>
        <v>7148282.9041112419</v>
      </c>
      <c r="AG139" s="1">
        <f t="shared" si="44"/>
        <v>7720145.5364401415</v>
      </c>
      <c r="AH139" s="1">
        <f t="shared" si="44"/>
        <v>8337757.179355354</v>
      </c>
      <c r="AI139" s="1">
        <f t="shared" si="44"/>
        <v>9004777.7537037842</v>
      </c>
      <c r="AJ139" s="1">
        <f>(AK$80/$C$65)+AJ$101</f>
        <v>554401725.54398596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</row>
    <row r="140" spans="2:102" customFormat="1" x14ac:dyDescent="0.2">
      <c r="B140" s="14">
        <v>34</v>
      </c>
      <c r="C140" s="1">
        <f t="shared" si="28"/>
        <v>-7500000</v>
      </c>
      <c r="D140" s="1">
        <f t="shared" si="29"/>
        <v>828584.06793228909</v>
      </c>
      <c r="E140" s="1">
        <f t="shared" si="30"/>
        <v>894870.79336687236</v>
      </c>
      <c r="F140" s="1">
        <f t="shared" si="31"/>
        <v>966460.45683622209</v>
      </c>
      <c r="G140" s="1">
        <f t="shared" si="32"/>
        <v>1043777.2933831201</v>
      </c>
      <c r="H140" s="1">
        <f t="shared" si="33"/>
        <v>1127279.4768537697</v>
      </c>
      <c r="I140" s="1">
        <f t="shared" si="34"/>
        <v>1217461.8350020715</v>
      </c>
      <c r="J140" s="1">
        <f t="shared" si="35"/>
        <v>1314858.781802237</v>
      </c>
      <c r="K140" s="1">
        <f t="shared" si="36"/>
        <v>1420047.4843464163</v>
      </c>
      <c r="L140" s="1">
        <f t="shared" si="37"/>
        <v>1533651.2830941295</v>
      </c>
      <c r="M140" s="1">
        <f t="shared" si="38"/>
        <v>1656343.3857416601</v>
      </c>
      <c r="N140" s="1">
        <f t="shared" si="39"/>
        <v>1788850.8566009931</v>
      </c>
      <c r="O140" s="1">
        <f t="shared" si="40"/>
        <v>1931958.9251290727</v>
      </c>
      <c r="P140" s="1">
        <f t="shared" si="41"/>
        <v>2086515.6391393987</v>
      </c>
      <c r="Q140" s="1">
        <f t="shared" si="41"/>
        <v>2253436.8902705512</v>
      </c>
      <c r="R140" s="1">
        <f t="shared" si="41"/>
        <v>2433711.8414921951</v>
      </c>
      <c r="S140" s="1">
        <f t="shared" si="41"/>
        <v>2628408.788811571</v>
      </c>
      <c r="T140" s="1">
        <f t="shared" si="41"/>
        <v>2838681.4919164968</v>
      </c>
      <c r="U140" s="1">
        <f t="shared" si="41"/>
        <v>3065776.0112698167</v>
      </c>
      <c r="V140" s="1">
        <f t="shared" si="41"/>
        <v>3311038.0921714022</v>
      </c>
      <c r="W140" s="1">
        <f t="shared" si="41"/>
        <v>3575921.1395451152</v>
      </c>
      <c r="X140" s="1">
        <f t="shared" si="44"/>
        <v>3861994.8307087244</v>
      </c>
      <c r="Y140" s="1">
        <f t="shared" si="44"/>
        <v>4170954.4171654219</v>
      </c>
      <c r="Z140" s="1">
        <f t="shared" si="44"/>
        <v>4504630.770538656</v>
      </c>
      <c r="AA140" s="1">
        <f t="shared" si="44"/>
        <v>4865001.2321817493</v>
      </c>
      <c r="AB140" s="1">
        <f t="shared" si="44"/>
        <v>5254201.330756289</v>
      </c>
      <c r="AC140" s="1">
        <f t="shared" si="44"/>
        <v>5674537.4372167923</v>
      </c>
      <c r="AD140" s="1">
        <f t="shared" si="44"/>
        <v>6128500.4321941352</v>
      </c>
      <c r="AE140" s="1">
        <f t="shared" si="44"/>
        <v>6618780.4667696683</v>
      </c>
      <c r="AF140" s="1">
        <f t="shared" si="44"/>
        <v>7148282.9041112419</v>
      </c>
      <c r="AG140" s="1">
        <f t="shared" si="44"/>
        <v>7720145.5364401415</v>
      </c>
      <c r="AH140" s="1">
        <f t="shared" si="44"/>
        <v>8337757.179355354</v>
      </c>
      <c r="AI140" s="1">
        <f t="shared" si="44"/>
        <v>9004777.7537037842</v>
      </c>
      <c r="AJ140" s="1">
        <f t="shared" si="44"/>
        <v>9725159.9740000851</v>
      </c>
      <c r="AK140" s="1">
        <f>(AL$80/$C$65)+AK$101</f>
        <v>579538646.6067239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</row>
    <row r="141" spans="2:102" customFormat="1" x14ac:dyDescent="0.2">
      <c r="B141" s="14">
        <v>35</v>
      </c>
      <c r="C141" s="1">
        <f t="shared" si="28"/>
        <v>-7500000</v>
      </c>
      <c r="D141" s="1">
        <f t="shared" si="29"/>
        <v>828584.06793228909</v>
      </c>
      <c r="E141" s="1">
        <f t="shared" si="30"/>
        <v>894870.79336687236</v>
      </c>
      <c r="F141" s="1">
        <f t="shared" si="31"/>
        <v>966460.45683622209</v>
      </c>
      <c r="G141" s="1">
        <f t="shared" si="32"/>
        <v>1043777.2933831201</v>
      </c>
      <c r="H141" s="1">
        <f t="shared" si="33"/>
        <v>1127279.4768537697</v>
      </c>
      <c r="I141" s="1">
        <f t="shared" si="34"/>
        <v>1217461.8350020715</v>
      </c>
      <c r="J141" s="1">
        <f t="shared" si="35"/>
        <v>1314858.781802237</v>
      </c>
      <c r="K141" s="1">
        <f t="shared" si="36"/>
        <v>1420047.4843464163</v>
      </c>
      <c r="L141" s="1">
        <f t="shared" si="37"/>
        <v>1533651.2830941295</v>
      </c>
      <c r="M141" s="1">
        <f t="shared" si="38"/>
        <v>1656343.3857416601</v>
      </c>
      <c r="N141" s="1">
        <f t="shared" si="39"/>
        <v>1788850.8566009931</v>
      </c>
      <c r="O141" s="1">
        <f t="shared" si="40"/>
        <v>1931958.9251290727</v>
      </c>
      <c r="P141" s="1">
        <f t="shared" si="41"/>
        <v>2086515.6391393987</v>
      </c>
      <c r="Q141" s="1">
        <f t="shared" si="41"/>
        <v>2253436.8902705512</v>
      </c>
      <c r="R141" s="1">
        <f t="shared" si="41"/>
        <v>2433711.8414921951</v>
      </c>
      <c r="S141" s="1">
        <f t="shared" si="41"/>
        <v>2628408.788811571</v>
      </c>
      <c r="T141" s="1">
        <f t="shared" si="41"/>
        <v>2838681.4919164968</v>
      </c>
      <c r="U141" s="1">
        <f t="shared" si="41"/>
        <v>3065776.0112698167</v>
      </c>
      <c r="V141" s="1">
        <f t="shared" si="41"/>
        <v>3311038.0921714022</v>
      </c>
      <c r="W141" s="1">
        <f t="shared" si="41"/>
        <v>3575921.1395451152</v>
      </c>
      <c r="X141" s="1">
        <f t="shared" ref="X141:AN156" si="45">X$101</f>
        <v>3861994.8307087244</v>
      </c>
      <c r="Y141" s="1">
        <f t="shared" si="45"/>
        <v>4170954.4171654219</v>
      </c>
      <c r="Z141" s="1">
        <f t="shared" si="45"/>
        <v>4504630.770538656</v>
      </c>
      <c r="AA141" s="1">
        <f t="shared" si="45"/>
        <v>4865001.2321817493</v>
      </c>
      <c r="AB141" s="1">
        <f t="shared" si="45"/>
        <v>5254201.330756289</v>
      </c>
      <c r="AC141" s="1">
        <f t="shared" si="45"/>
        <v>5674537.4372167923</v>
      </c>
      <c r="AD141" s="1">
        <f t="shared" si="45"/>
        <v>6128500.4321941352</v>
      </c>
      <c r="AE141" s="1">
        <f t="shared" si="45"/>
        <v>6618780.4667696683</v>
      </c>
      <c r="AF141" s="1">
        <f t="shared" si="45"/>
        <v>7148282.9041112419</v>
      </c>
      <c r="AG141" s="1">
        <f t="shared" si="45"/>
        <v>7720145.5364401415</v>
      </c>
      <c r="AH141" s="1">
        <f t="shared" si="45"/>
        <v>8337757.179355354</v>
      </c>
      <c r="AI141" s="1">
        <f t="shared" si="45"/>
        <v>9004777.7537037842</v>
      </c>
      <c r="AJ141" s="1">
        <f t="shared" si="45"/>
        <v>9725159.9740000851</v>
      </c>
      <c r="AK141" s="1">
        <f t="shared" si="45"/>
        <v>10503172.771920092</v>
      </c>
      <c r="AL141" s="1">
        <f>(AM$80/$C$65)+AL$101</f>
        <v>646654172.67450511</v>
      </c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</row>
    <row r="142" spans="2:102" customFormat="1" x14ac:dyDescent="0.2">
      <c r="B142" s="14">
        <v>36</v>
      </c>
      <c r="C142" s="1">
        <f t="shared" si="28"/>
        <v>-7500000</v>
      </c>
      <c r="D142" s="1">
        <f t="shared" si="29"/>
        <v>828584.06793228909</v>
      </c>
      <c r="E142" s="1">
        <f t="shared" si="30"/>
        <v>894870.79336687236</v>
      </c>
      <c r="F142" s="1">
        <f t="shared" si="31"/>
        <v>966460.45683622209</v>
      </c>
      <c r="G142" s="1">
        <f t="shared" si="32"/>
        <v>1043777.2933831201</v>
      </c>
      <c r="H142" s="1">
        <f t="shared" si="33"/>
        <v>1127279.4768537697</v>
      </c>
      <c r="I142" s="1">
        <f t="shared" si="34"/>
        <v>1217461.8350020715</v>
      </c>
      <c r="J142" s="1">
        <f t="shared" si="35"/>
        <v>1314858.781802237</v>
      </c>
      <c r="K142" s="1">
        <f t="shared" si="36"/>
        <v>1420047.4843464163</v>
      </c>
      <c r="L142" s="1">
        <f t="shared" si="37"/>
        <v>1533651.2830941295</v>
      </c>
      <c r="M142" s="1">
        <f t="shared" si="38"/>
        <v>1656343.3857416601</v>
      </c>
      <c r="N142" s="1">
        <f t="shared" si="39"/>
        <v>1788850.8566009931</v>
      </c>
      <c r="O142" s="1">
        <f t="shared" si="40"/>
        <v>1931958.9251290727</v>
      </c>
      <c r="P142" s="1">
        <f t="shared" si="41"/>
        <v>2086515.6391393987</v>
      </c>
      <c r="Q142" s="1">
        <f t="shared" si="41"/>
        <v>2253436.8902705512</v>
      </c>
      <c r="R142" s="1">
        <f t="shared" si="41"/>
        <v>2433711.8414921951</v>
      </c>
      <c r="S142" s="1">
        <f t="shared" si="41"/>
        <v>2628408.788811571</v>
      </c>
      <c r="T142" s="1">
        <f t="shared" si="41"/>
        <v>2838681.4919164968</v>
      </c>
      <c r="U142" s="1">
        <f t="shared" si="41"/>
        <v>3065776.0112698167</v>
      </c>
      <c r="V142" s="1">
        <f t="shared" si="41"/>
        <v>3311038.0921714022</v>
      </c>
      <c r="W142" s="1">
        <f t="shared" si="41"/>
        <v>3575921.1395451152</v>
      </c>
      <c r="X142" s="1">
        <f t="shared" si="45"/>
        <v>3861994.8307087244</v>
      </c>
      <c r="Y142" s="1">
        <f t="shared" si="45"/>
        <v>4170954.4171654219</v>
      </c>
      <c r="Z142" s="1">
        <f t="shared" si="45"/>
        <v>4504630.770538656</v>
      </c>
      <c r="AA142" s="1">
        <f t="shared" si="45"/>
        <v>4865001.2321817493</v>
      </c>
      <c r="AB142" s="1">
        <f t="shared" si="45"/>
        <v>5254201.330756289</v>
      </c>
      <c r="AC142" s="1">
        <f t="shared" si="45"/>
        <v>5674537.4372167923</v>
      </c>
      <c r="AD142" s="1">
        <f t="shared" si="45"/>
        <v>6128500.4321941352</v>
      </c>
      <c r="AE142" s="1">
        <f t="shared" si="45"/>
        <v>6618780.4667696683</v>
      </c>
      <c r="AF142" s="1">
        <f t="shared" si="45"/>
        <v>7148282.9041112419</v>
      </c>
      <c r="AG142" s="1">
        <f t="shared" si="45"/>
        <v>7720145.5364401415</v>
      </c>
      <c r="AH142" s="1">
        <f t="shared" si="45"/>
        <v>8337757.179355354</v>
      </c>
      <c r="AI142" s="1">
        <f t="shared" si="45"/>
        <v>9004777.7537037842</v>
      </c>
      <c r="AJ142" s="1">
        <f t="shared" si="45"/>
        <v>9725159.9740000851</v>
      </c>
      <c r="AK142" s="1">
        <f t="shared" si="45"/>
        <v>10503172.771920092</v>
      </c>
      <c r="AL142" s="1">
        <f t="shared" si="45"/>
        <v>11343426.593673704</v>
      </c>
      <c r="AM142" s="1">
        <f>(AN$80/$C$65)+AM$101</f>
        <v>698386506.48846567</v>
      </c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</row>
    <row r="143" spans="2:102" customFormat="1" x14ac:dyDescent="0.2">
      <c r="B143" s="14">
        <v>37</v>
      </c>
      <c r="C143" s="1">
        <f t="shared" si="28"/>
        <v>-7500000</v>
      </c>
      <c r="D143" s="1">
        <f t="shared" si="29"/>
        <v>828584.06793228909</v>
      </c>
      <c r="E143" s="1">
        <f t="shared" si="30"/>
        <v>894870.79336687236</v>
      </c>
      <c r="F143" s="1">
        <f t="shared" si="31"/>
        <v>966460.45683622209</v>
      </c>
      <c r="G143" s="1">
        <f t="shared" si="32"/>
        <v>1043777.2933831201</v>
      </c>
      <c r="H143" s="1">
        <f t="shared" si="33"/>
        <v>1127279.4768537697</v>
      </c>
      <c r="I143" s="1">
        <f t="shared" si="34"/>
        <v>1217461.8350020715</v>
      </c>
      <c r="J143" s="1">
        <f t="shared" si="35"/>
        <v>1314858.781802237</v>
      </c>
      <c r="K143" s="1">
        <f t="shared" si="36"/>
        <v>1420047.4843464163</v>
      </c>
      <c r="L143" s="1">
        <f t="shared" si="37"/>
        <v>1533651.2830941295</v>
      </c>
      <c r="M143" s="1">
        <f t="shared" si="38"/>
        <v>1656343.3857416601</v>
      </c>
      <c r="N143" s="1">
        <f t="shared" si="39"/>
        <v>1788850.8566009931</v>
      </c>
      <c r="O143" s="1">
        <f t="shared" si="40"/>
        <v>1931958.9251290727</v>
      </c>
      <c r="P143" s="1">
        <f t="shared" si="41"/>
        <v>2086515.6391393987</v>
      </c>
      <c r="Q143" s="1">
        <f t="shared" si="41"/>
        <v>2253436.8902705512</v>
      </c>
      <c r="R143" s="1">
        <f t="shared" si="41"/>
        <v>2433711.8414921951</v>
      </c>
      <c r="S143" s="1">
        <f t="shared" si="41"/>
        <v>2628408.788811571</v>
      </c>
      <c r="T143" s="1">
        <f t="shared" si="41"/>
        <v>2838681.4919164968</v>
      </c>
      <c r="U143" s="1">
        <f t="shared" si="41"/>
        <v>3065776.0112698167</v>
      </c>
      <c r="V143" s="1">
        <f t="shared" si="41"/>
        <v>3311038.0921714022</v>
      </c>
      <c r="W143" s="1">
        <f t="shared" si="41"/>
        <v>3575921.1395451152</v>
      </c>
      <c r="X143" s="1">
        <f t="shared" si="45"/>
        <v>3861994.8307087244</v>
      </c>
      <c r="Y143" s="1">
        <f t="shared" si="45"/>
        <v>4170954.4171654219</v>
      </c>
      <c r="Z143" s="1">
        <f t="shared" si="45"/>
        <v>4504630.770538656</v>
      </c>
      <c r="AA143" s="1">
        <f t="shared" si="45"/>
        <v>4865001.2321817493</v>
      </c>
      <c r="AB143" s="1">
        <f t="shared" si="45"/>
        <v>5254201.330756289</v>
      </c>
      <c r="AC143" s="1">
        <f t="shared" si="45"/>
        <v>5674537.4372167923</v>
      </c>
      <c r="AD143" s="1">
        <f t="shared" si="45"/>
        <v>6128500.4321941352</v>
      </c>
      <c r="AE143" s="1">
        <f t="shared" si="45"/>
        <v>6618780.4667696683</v>
      </c>
      <c r="AF143" s="1">
        <f t="shared" si="45"/>
        <v>7148282.9041112419</v>
      </c>
      <c r="AG143" s="1">
        <f t="shared" si="45"/>
        <v>7720145.5364401415</v>
      </c>
      <c r="AH143" s="1">
        <f t="shared" si="45"/>
        <v>8337757.179355354</v>
      </c>
      <c r="AI143" s="1">
        <f t="shared" si="45"/>
        <v>9004777.7537037842</v>
      </c>
      <c r="AJ143" s="1">
        <f t="shared" si="45"/>
        <v>9725159.9740000851</v>
      </c>
      <c r="AK143" s="1">
        <f t="shared" si="45"/>
        <v>10503172.771920092</v>
      </c>
      <c r="AL143" s="1">
        <f t="shared" si="45"/>
        <v>11343426.593673704</v>
      </c>
      <c r="AM143" s="1">
        <f t="shared" si="45"/>
        <v>12250900.7211676</v>
      </c>
      <c r="AN143" s="1">
        <f>(AO$80/$C$65)+AN$101</f>
        <v>754257427.00754321</v>
      </c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</row>
    <row r="144" spans="2:102" customFormat="1" x14ac:dyDescent="0.2">
      <c r="B144" s="14">
        <v>38</v>
      </c>
      <c r="C144" s="1">
        <f t="shared" si="28"/>
        <v>-7500000</v>
      </c>
      <c r="D144" s="1">
        <f t="shared" si="29"/>
        <v>828584.06793228909</v>
      </c>
      <c r="E144" s="1">
        <f t="shared" si="30"/>
        <v>894870.79336687236</v>
      </c>
      <c r="F144" s="1">
        <f t="shared" si="31"/>
        <v>966460.45683622209</v>
      </c>
      <c r="G144" s="1">
        <f t="shared" si="32"/>
        <v>1043777.2933831201</v>
      </c>
      <c r="H144" s="1">
        <f t="shared" si="33"/>
        <v>1127279.4768537697</v>
      </c>
      <c r="I144" s="1">
        <f t="shared" si="34"/>
        <v>1217461.8350020715</v>
      </c>
      <c r="J144" s="1">
        <f t="shared" si="35"/>
        <v>1314858.781802237</v>
      </c>
      <c r="K144" s="1">
        <f t="shared" si="36"/>
        <v>1420047.4843464163</v>
      </c>
      <c r="L144" s="1">
        <f t="shared" si="37"/>
        <v>1533651.2830941295</v>
      </c>
      <c r="M144" s="1">
        <f t="shared" si="38"/>
        <v>1656343.3857416601</v>
      </c>
      <c r="N144" s="1">
        <f t="shared" si="39"/>
        <v>1788850.8566009931</v>
      </c>
      <c r="O144" s="1">
        <f t="shared" si="40"/>
        <v>1931958.9251290727</v>
      </c>
      <c r="P144" s="1">
        <f t="shared" si="41"/>
        <v>2086515.6391393987</v>
      </c>
      <c r="Q144" s="1">
        <f t="shared" si="41"/>
        <v>2253436.8902705512</v>
      </c>
      <c r="R144" s="1">
        <f t="shared" si="41"/>
        <v>2433711.8414921951</v>
      </c>
      <c r="S144" s="1">
        <f t="shared" si="41"/>
        <v>2628408.788811571</v>
      </c>
      <c r="T144" s="1">
        <f t="shared" si="41"/>
        <v>2838681.4919164968</v>
      </c>
      <c r="U144" s="1">
        <f t="shared" si="41"/>
        <v>3065776.0112698167</v>
      </c>
      <c r="V144" s="1">
        <f t="shared" si="41"/>
        <v>3311038.0921714022</v>
      </c>
      <c r="W144" s="1">
        <f t="shared" si="41"/>
        <v>3575921.1395451152</v>
      </c>
      <c r="X144" s="1">
        <f t="shared" si="45"/>
        <v>3861994.8307087244</v>
      </c>
      <c r="Y144" s="1">
        <f t="shared" si="45"/>
        <v>4170954.4171654219</v>
      </c>
      <c r="Z144" s="1">
        <f t="shared" si="45"/>
        <v>4504630.770538656</v>
      </c>
      <c r="AA144" s="1">
        <f t="shared" si="45"/>
        <v>4865001.2321817493</v>
      </c>
      <c r="AB144" s="1">
        <f t="shared" si="45"/>
        <v>5254201.330756289</v>
      </c>
      <c r="AC144" s="1">
        <f t="shared" si="45"/>
        <v>5674537.4372167923</v>
      </c>
      <c r="AD144" s="1">
        <f t="shared" si="45"/>
        <v>6128500.4321941352</v>
      </c>
      <c r="AE144" s="1">
        <f t="shared" si="45"/>
        <v>6618780.4667696683</v>
      </c>
      <c r="AF144" s="1">
        <f t="shared" si="45"/>
        <v>7148282.9041112419</v>
      </c>
      <c r="AG144" s="1">
        <f t="shared" si="45"/>
        <v>7720145.5364401415</v>
      </c>
      <c r="AH144" s="1">
        <f t="shared" si="45"/>
        <v>8337757.179355354</v>
      </c>
      <c r="AI144" s="1">
        <f t="shared" si="45"/>
        <v>9004777.7537037842</v>
      </c>
      <c r="AJ144" s="1">
        <f t="shared" si="45"/>
        <v>9725159.9740000851</v>
      </c>
      <c r="AK144" s="1">
        <f t="shared" si="45"/>
        <v>10503172.771920092</v>
      </c>
      <c r="AL144" s="1">
        <f t="shared" si="45"/>
        <v>11343426.593673704</v>
      </c>
      <c r="AM144" s="1">
        <f t="shared" si="45"/>
        <v>12250900.7211676</v>
      </c>
      <c r="AN144" s="1">
        <f t="shared" si="45"/>
        <v>13230972.778861009</v>
      </c>
      <c r="AO144" s="1">
        <f>(AP$80/$C$65)+AO$101</f>
        <v>814598021.16814673</v>
      </c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</row>
    <row r="145" spans="2:102" customFormat="1" x14ac:dyDescent="0.2">
      <c r="B145" s="14">
        <v>39</v>
      </c>
      <c r="C145" s="1">
        <f t="shared" si="28"/>
        <v>-7500000</v>
      </c>
      <c r="D145" s="1">
        <f t="shared" si="29"/>
        <v>828584.06793228909</v>
      </c>
      <c r="E145" s="1">
        <f t="shared" si="30"/>
        <v>894870.79336687236</v>
      </c>
      <c r="F145" s="1">
        <f t="shared" si="31"/>
        <v>966460.45683622209</v>
      </c>
      <c r="G145" s="1">
        <f t="shared" si="32"/>
        <v>1043777.2933831201</v>
      </c>
      <c r="H145" s="1">
        <f t="shared" si="33"/>
        <v>1127279.4768537697</v>
      </c>
      <c r="I145" s="1">
        <f t="shared" si="34"/>
        <v>1217461.8350020715</v>
      </c>
      <c r="J145" s="1">
        <f t="shared" si="35"/>
        <v>1314858.781802237</v>
      </c>
      <c r="K145" s="1">
        <f t="shared" si="36"/>
        <v>1420047.4843464163</v>
      </c>
      <c r="L145" s="1">
        <f t="shared" si="37"/>
        <v>1533651.2830941295</v>
      </c>
      <c r="M145" s="1">
        <f t="shared" si="38"/>
        <v>1656343.3857416601</v>
      </c>
      <c r="N145" s="1">
        <f t="shared" si="39"/>
        <v>1788850.8566009931</v>
      </c>
      <c r="O145" s="1">
        <f t="shared" si="40"/>
        <v>1931958.9251290727</v>
      </c>
      <c r="P145" s="1">
        <f t="shared" si="41"/>
        <v>2086515.6391393987</v>
      </c>
      <c r="Q145" s="1">
        <f t="shared" si="41"/>
        <v>2253436.8902705512</v>
      </c>
      <c r="R145" s="1">
        <f t="shared" si="41"/>
        <v>2433711.8414921951</v>
      </c>
      <c r="S145" s="1">
        <f t="shared" si="41"/>
        <v>2628408.788811571</v>
      </c>
      <c r="T145" s="1">
        <f t="shared" si="41"/>
        <v>2838681.4919164968</v>
      </c>
      <c r="U145" s="1">
        <f t="shared" si="41"/>
        <v>3065776.0112698167</v>
      </c>
      <c r="V145" s="1">
        <f t="shared" si="41"/>
        <v>3311038.0921714022</v>
      </c>
      <c r="W145" s="1">
        <f t="shared" si="41"/>
        <v>3575921.1395451152</v>
      </c>
      <c r="X145" s="1">
        <f t="shared" si="45"/>
        <v>3861994.8307087244</v>
      </c>
      <c r="Y145" s="1">
        <f t="shared" si="45"/>
        <v>4170954.4171654219</v>
      </c>
      <c r="Z145" s="1">
        <f t="shared" si="45"/>
        <v>4504630.770538656</v>
      </c>
      <c r="AA145" s="1">
        <f t="shared" si="45"/>
        <v>4865001.2321817493</v>
      </c>
      <c r="AB145" s="1">
        <f t="shared" si="45"/>
        <v>5254201.330756289</v>
      </c>
      <c r="AC145" s="1">
        <f t="shared" si="45"/>
        <v>5674537.4372167923</v>
      </c>
      <c r="AD145" s="1">
        <f t="shared" si="45"/>
        <v>6128500.4321941352</v>
      </c>
      <c r="AE145" s="1">
        <f t="shared" si="45"/>
        <v>6618780.4667696683</v>
      </c>
      <c r="AF145" s="1">
        <f t="shared" si="45"/>
        <v>7148282.9041112419</v>
      </c>
      <c r="AG145" s="1">
        <f t="shared" si="45"/>
        <v>7720145.5364401415</v>
      </c>
      <c r="AH145" s="1">
        <f t="shared" si="45"/>
        <v>8337757.179355354</v>
      </c>
      <c r="AI145" s="1">
        <f t="shared" si="45"/>
        <v>9004777.7537037842</v>
      </c>
      <c r="AJ145" s="1">
        <f t="shared" si="45"/>
        <v>9725159.9740000851</v>
      </c>
      <c r="AK145" s="1">
        <f t="shared" si="45"/>
        <v>10503172.771920092</v>
      </c>
      <c r="AL145" s="1">
        <f t="shared" si="45"/>
        <v>11343426.593673704</v>
      </c>
      <c r="AM145" s="1">
        <f t="shared" si="45"/>
        <v>12250900.7211676</v>
      </c>
      <c r="AN145" s="1">
        <f t="shared" si="45"/>
        <v>13230972.778861009</v>
      </c>
      <c r="AO145" s="1">
        <f t="shared" ref="AO145:AQ147" si="46">AO$101</f>
        <v>14289450.601169894</v>
      </c>
      <c r="AP145" s="1">
        <f>(AQ$80/$C$65)+AP$101</f>
        <v>854051568.01878369</v>
      </c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</row>
    <row r="146" spans="2:102" customFormat="1" x14ac:dyDescent="0.2">
      <c r="B146" s="14">
        <v>40</v>
      </c>
      <c r="C146" s="1">
        <f t="shared" si="28"/>
        <v>-7500000</v>
      </c>
      <c r="D146" s="1">
        <f t="shared" si="29"/>
        <v>828584.06793228909</v>
      </c>
      <c r="E146" s="1">
        <f t="shared" si="30"/>
        <v>894870.79336687236</v>
      </c>
      <c r="F146" s="1">
        <f t="shared" si="31"/>
        <v>966460.45683622209</v>
      </c>
      <c r="G146" s="1">
        <f t="shared" si="32"/>
        <v>1043777.2933831201</v>
      </c>
      <c r="H146" s="1">
        <f t="shared" si="33"/>
        <v>1127279.4768537697</v>
      </c>
      <c r="I146" s="1">
        <f t="shared" si="34"/>
        <v>1217461.8350020715</v>
      </c>
      <c r="J146" s="1">
        <f t="shared" si="35"/>
        <v>1314858.781802237</v>
      </c>
      <c r="K146" s="1">
        <f t="shared" si="36"/>
        <v>1420047.4843464163</v>
      </c>
      <c r="L146" s="1">
        <f t="shared" si="37"/>
        <v>1533651.2830941295</v>
      </c>
      <c r="M146" s="1">
        <f t="shared" si="38"/>
        <v>1656343.3857416601</v>
      </c>
      <c r="N146" s="1">
        <f t="shared" si="39"/>
        <v>1788850.8566009931</v>
      </c>
      <c r="O146" s="1">
        <f t="shared" si="40"/>
        <v>1931958.9251290727</v>
      </c>
      <c r="P146" s="1">
        <f t="shared" si="41"/>
        <v>2086515.6391393987</v>
      </c>
      <c r="Q146" s="1">
        <f t="shared" si="41"/>
        <v>2253436.8902705512</v>
      </c>
      <c r="R146" s="1">
        <f t="shared" si="41"/>
        <v>2433711.8414921951</v>
      </c>
      <c r="S146" s="1">
        <f t="shared" si="41"/>
        <v>2628408.788811571</v>
      </c>
      <c r="T146" s="1">
        <f t="shared" si="41"/>
        <v>2838681.4919164968</v>
      </c>
      <c r="U146" s="1">
        <f t="shared" si="41"/>
        <v>3065776.0112698167</v>
      </c>
      <c r="V146" s="1">
        <f t="shared" si="41"/>
        <v>3311038.0921714022</v>
      </c>
      <c r="W146" s="1">
        <f t="shared" si="41"/>
        <v>3575921.1395451152</v>
      </c>
      <c r="X146" s="1">
        <f t="shared" si="45"/>
        <v>3861994.8307087244</v>
      </c>
      <c r="Y146" s="1">
        <f t="shared" si="45"/>
        <v>4170954.4171654219</v>
      </c>
      <c r="Z146" s="1">
        <f t="shared" si="45"/>
        <v>4504630.770538656</v>
      </c>
      <c r="AA146" s="1">
        <f t="shared" si="45"/>
        <v>4865001.2321817493</v>
      </c>
      <c r="AB146" s="1">
        <f t="shared" si="45"/>
        <v>5254201.330756289</v>
      </c>
      <c r="AC146" s="1">
        <f t="shared" si="45"/>
        <v>5674537.4372167923</v>
      </c>
      <c r="AD146" s="1">
        <f t="shared" si="45"/>
        <v>6128500.4321941352</v>
      </c>
      <c r="AE146" s="1">
        <f t="shared" si="45"/>
        <v>6618780.4667696683</v>
      </c>
      <c r="AF146" s="1">
        <f t="shared" si="45"/>
        <v>7148282.9041112419</v>
      </c>
      <c r="AG146" s="1">
        <f t="shared" si="45"/>
        <v>7720145.5364401415</v>
      </c>
      <c r="AH146" s="1">
        <f t="shared" si="45"/>
        <v>8337757.179355354</v>
      </c>
      <c r="AI146" s="1">
        <f t="shared" si="45"/>
        <v>9004777.7537037842</v>
      </c>
      <c r="AJ146" s="1">
        <f t="shared" si="45"/>
        <v>9725159.9740000851</v>
      </c>
      <c r="AK146" s="1">
        <f t="shared" si="45"/>
        <v>10503172.771920092</v>
      </c>
      <c r="AL146" s="1">
        <f t="shared" si="45"/>
        <v>11343426.593673704</v>
      </c>
      <c r="AM146" s="1">
        <f t="shared" si="45"/>
        <v>12250900.7211676</v>
      </c>
      <c r="AN146" s="1">
        <f t="shared" si="45"/>
        <v>13230972.778861009</v>
      </c>
      <c r="AO146" s="1">
        <f t="shared" si="46"/>
        <v>14289450.601169894</v>
      </c>
      <c r="AP146" s="1">
        <f t="shared" si="46"/>
        <v>15432606.649263484</v>
      </c>
      <c r="AQ146" s="1">
        <f>(AR$80/$C$65)+AQ$101</f>
        <v>950147131.89052641</v>
      </c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</row>
    <row r="147" spans="2:102" customFormat="1" x14ac:dyDescent="0.2">
      <c r="B147" s="14">
        <v>41</v>
      </c>
      <c r="C147" s="1">
        <f t="shared" si="28"/>
        <v>-7500000</v>
      </c>
      <c r="D147" s="1">
        <f t="shared" si="29"/>
        <v>828584.06793228909</v>
      </c>
      <c r="E147" s="1">
        <f t="shared" si="30"/>
        <v>894870.79336687236</v>
      </c>
      <c r="F147" s="1">
        <f t="shared" si="31"/>
        <v>966460.45683622209</v>
      </c>
      <c r="G147" s="1">
        <f t="shared" si="32"/>
        <v>1043777.2933831201</v>
      </c>
      <c r="H147" s="1">
        <f t="shared" si="33"/>
        <v>1127279.4768537697</v>
      </c>
      <c r="I147" s="1">
        <f t="shared" si="34"/>
        <v>1217461.8350020715</v>
      </c>
      <c r="J147" s="1">
        <f t="shared" si="35"/>
        <v>1314858.781802237</v>
      </c>
      <c r="K147" s="1">
        <f t="shared" si="36"/>
        <v>1420047.4843464163</v>
      </c>
      <c r="L147" s="1">
        <f t="shared" si="37"/>
        <v>1533651.2830941295</v>
      </c>
      <c r="M147" s="1">
        <f t="shared" si="38"/>
        <v>1656343.3857416601</v>
      </c>
      <c r="N147" s="1">
        <f t="shared" si="39"/>
        <v>1788850.8566009931</v>
      </c>
      <c r="O147" s="1">
        <f t="shared" si="40"/>
        <v>1931958.9251290727</v>
      </c>
      <c r="P147" s="1">
        <f t="shared" si="41"/>
        <v>2086515.6391393987</v>
      </c>
      <c r="Q147" s="1">
        <f t="shared" si="41"/>
        <v>2253436.8902705512</v>
      </c>
      <c r="R147" s="1">
        <f t="shared" si="41"/>
        <v>2433711.8414921951</v>
      </c>
      <c r="S147" s="1">
        <f t="shared" si="41"/>
        <v>2628408.788811571</v>
      </c>
      <c r="T147" s="1">
        <f t="shared" si="41"/>
        <v>2838681.4919164968</v>
      </c>
      <c r="U147" s="1">
        <f t="shared" si="41"/>
        <v>3065776.0112698167</v>
      </c>
      <c r="V147" s="1">
        <f t="shared" si="41"/>
        <v>3311038.0921714022</v>
      </c>
      <c r="W147" s="1">
        <f t="shared" si="41"/>
        <v>3575921.1395451152</v>
      </c>
      <c r="X147" s="1">
        <f t="shared" si="45"/>
        <v>3861994.8307087244</v>
      </c>
      <c r="Y147" s="1">
        <f t="shared" si="45"/>
        <v>4170954.4171654219</v>
      </c>
      <c r="Z147" s="1">
        <f t="shared" si="45"/>
        <v>4504630.770538656</v>
      </c>
      <c r="AA147" s="1">
        <f t="shared" si="45"/>
        <v>4865001.2321817493</v>
      </c>
      <c r="AB147" s="1">
        <f t="shared" si="45"/>
        <v>5254201.330756289</v>
      </c>
      <c r="AC147" s="1">
        <f t="shared" si="45"/>
        <v>5674537.4372167923</v>
      </c>
      <c r="AD147" s="1">
        <f t="shared" si="45"/>
        <v>6128500.4321941352</v>
      </c>
      <c r="AE147" s="1">
        <f t="shared" si="45"/>
        <v>6618780.4667696683</v>
      </c>
      <c r="AF147" s="1">
        <f t="shared" si="45"/>
        <v>7148282.9041112419</v>
      </c>
      <c r="AG147" s="1">
        <f t="shared" si="45"/>
        <v>7720145.5364401415</v>
      </c>
      <c r="AH147" s="1">
        <f t="shared" si="45"/>
        <v>8337757.179355354</v>
      </c>
      <c r="AI147" s="1">
        <f t="shared" si="45"/>
        <v>9004777.7537037842</v>
      </c>
      <c r="AJ147" s="1">
        <f t="shared" si="45"/>
        <v>9725159.9740000851</v>
      </c>
      <c r="AK147" s="1">
        <f t="shared" si="45"/>
        <v>10503172.771920092</v>
      </c>
      <c r="AL147" s="1">
        <f t="shared" si="45"/>
        <v>11343426.593673704</v>
      </c>
      <c r="AM147" s="1">
        <f t="shared" si="45"/>
        <v>12250900.7211676</v>
      </c>
      <c r="AN147" s="1">
        <f t="shared" si="45"/>
        <v>13230972.778861009</v>
      </c>
      <c r="AO147" s="1">
        <f t="shared" si="46"/>
        <v>14289450.601169894</v>
      </c>
      <c r="AP147" s="1">
        <f t="shared" si="46"/>
        <v>15432606.649263484</v>
      </c>
      <c r="AQ147" s="1">
        <f t="shared" si="46"/>
        <v>16667215.181204565</v>
      </c>
      <c r="AR147" s="1">
        <f>(AS$80/$C$65)+AR$101</f>
        <v>1026158902.4417684</v>
      </c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</row>
    <row r="148" spans="2:102" customFormat="1" x14ac:dyDescent="0.2">
      <c r="B148" s="14">
        <v>42</v>
      </c>
      <c r="C148" s="1">
        <f t="shared" si="28"/>
        <v>-7500000</v>
      </c>
      <c r="D148" s="1">
        <f t="shared" si="29"/>
        <v>828584.06793228909</v>
      </c>
      <c r="E148" s="1">
        <f t="shared" si="30"/>
        <v>894870.79336687236</v>
      </c>
      <c r="F148" s="1">
        <f t="shared" si="31"/>
        <v>966460.45683622209</v>
      </c>
      <c r="G148" s="1">
        <f t="shared" si="32"/>
        <v>1043777.2933831201</v>
      </c>
      <c r="H148" s="1">
        <f t="shared" si="33"/>
        <v>1127279.4768537697</v>
      </c>
      <c r="I148" s="1">
        <f t="shared" si="34"/>
        <v>1217461.8350020715</v>
      </c>
      <c r="J148" s="1">
        <f t="shared" si="35"/>
        <v>1314858.781802237</v>
      </c>
      <c r="K148" s="1">
        <f t="shared" si="36"/>
        <v>1420047.4843464163</v>
      </c>
      <c r="L148" s="1">
        <f t="shared" si="37"/>
        <v>1533651.2830941295</v>
      </c>
      <c r="M148" s="1">
        <f t="shared" si="38"/>
        <v>1656343.3857416601</v>
      </c>
      <c r="N148" s="1">
        <f t="shared" si="39"/>
        <v>1788850.8566009931</v>
      </c>
      <c r="O148" s="1">
        <f t="shared" si="40"/>
        <v>1931958.9251290727</v>
      </c>
      <c r="P148" s="1">
        <f t="shared" si="41"/>
        <v>2086515.6391393987</v>
      </c>
      <c r="Q148" s="1">
        <f t="shared" si="41"/>
        <v>2253436.8902705512</v>
      </c>
      <c r="R148" s="1">
        <f t="shared" si="41"/>
        <v>2433711.8414921951</v>
      </c>
      <c r="S148" s="1">
        <f t="shared" si="41"/>
        <v>2628408.788811571</v>
      </c>
      <c r="T148" s="1">
        <f t="shared" si="41"/>
        <v>2838681.4919164968</v>
      </c>
      <c r="U148" s="1">
        <f t="shared" si="41"/>
        <v>3065776.0112698167</v>
      </c>
      <c r="V148" s="1">
        <f t="shared" si="41"/>
        <v>3311038.0921714022</v>
      </c>
      <c r="W148" s="1">
        <f t="shared" si="41"/>
        <v>3575921.1395451152</v>
      </c>
      <c r="X148" s="1">
        <f t="shared" si="45"/>
        <v>3861994.8307087244</v>
      </c>
      <c r="Y148" s="1">
        <f t="shared" si="45"/>
        <v>4170954.4171654219</v>
      </c>
      <c r="Z148" s="1">
        <f t="shared" si="45"/>
        <v>4504630.770538656</v>
      </c>
      <c r="AA148" s="1">
        <f t="shared" si="45"/>
        <v>4865001.2321817493</v>
      </c>
      <c r="AB148" s="1">
        <f t="shared" si="45"/>
        <v>5254201.330756289</v>
      </c>
      <c r="AC148" s="1">
        <f t="shared" si="45"/>
        <v>5674537.4372167923</v>
      </c>
      <c r="AD148" s="1">
        <f t="shared" si="45"/>
        <v>6128500.4321941352</v>
      </c>
      <c r="AE148" s="1">
        <f t="shared" si="45"/>
        <v>6618780.4667696683</v>
      </c>
      <c r="AF148" s="1">
        <f t="shared" si="45"/>
        <v>7148282.9041112419</v>
      </c>
      <c r="AG148" s="1">
        <f t="shared" si="45"/>
        <v>7720145.5364401415</v>
      </c>
      <c r="AH148" s="1">
        <f t="shared" si="45"/>
        <v>8337757.179355354</v>
      </c>
      <c r="AI148" s="1">
        <f t="shared" si="45"/>
        <v>9004777.7537037842</v>
      </c>
      <c r="AJ148" s="1">
        <f t="shared" si="45"/>
        <v>9725159.9740000851</v>
      </c>
      <c r="AK148" s="1">
        <f t="shared" si="45"/>
        <v>10503172.771920092</v>
      </c>
      <c r="AL148" s="1">
        <f t="shared" si="45"/>
        <v>11343426.593673704</v>
      </c>
      <c r="AM148" s="1">
        <f t="shared" si="45"/>
        <v>12250900.7211676</v>
      </c>
      <c r="AN148" s="1">
        <f t="shared" ref="AN148:AX154" si="47">AN$101</f>
        <v>13230972.778861009</v>
      </c>
      <c r="AO148" s="1">
        <f t="shared" si="47"/>
        <v>14289450.601169894</v>
      </c>
      <c r="AP148" s="1">
        <f t="shared" si="47"/>
        <v>15432606.649263484</v>
      </c>
      <c r="AQ148" s="1">
        <f t="shared" si="47"/>
        <v>16667215.181204565</v>
      </c>
      <c r="AR148" s="1">
        <f t="shared" si="47"/>
        <v>18000592.395700932</v>
      </c>
      <c r="AS148" s="1">
        <f>(AT$80/$C$65)+AS$101</f>
        <v>1108251614.6371102</v>
      </c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</row>
    <row r="149" spans="2:102" customFormat="1" x14ac:dyDescent="0.2">
      <c r="B149" s="14">
        <v>43</v>
      </c>
      <c r="C149" s="1">
        <f t="shared" si="28"/>
        <v>-7500000</v>
      </c>
      <c r="D149" s="1">
        <f t="shared" si="29"/>
        <v>828584.06793228909</v>
      </c>
      <c r="E149" s="1">
        <f t="shared" si="30"/>
        <v>894870.79336687236</v>
      </c>
      <c r="F149" s="1">
        <f t="shared" si="31"/>
        <v>966460.45683622209</v>
      </c>
      <c r="G149" s="1">
        <f t="shared" si="32"/>
        <v>1043777.2933831201</v>
      </c>
      <c r="H149" s="1">
        <f t="shared" si="33"/>
        <v>1127279.4768537697</v>
      </c>
      <c r="I149" s="1">
        <f t="shared" si="34"/>
        <v>1217461.8350020715</v>
      </c>
      <c r="J149" s="1">
        <f t="shared" si="35"/>
        <v>1314858.781802237</v>
      </c>
      <c r="K149" s="1">
        <f t="shared" si="36"/>
        <v>1420047.4843464163</v>
      </c>
      <c r="L149" s="1">
        <f t="shared" si="37"/>
        <v>1533651.2830941295</v>
      </c>
      <c r="M149" s="1">
        <f t="shared" si="38"/>
        <v>1656343.3857416601</v>
      </c>
      <c r="N149" s="1">
        <f t="shared" si="39"/>
        <v>1788850.8566009931</v>
      </c>
      <c r="O149" s="1">
        <f t="shared" si="40"/>
        <v>1931958.9251290727</v>
      </c>
      <c r="P149" s="1">
        <f t="shared" si="41"/>
        <v>2086515.6391393987</v>
      </c>
      <c r="Q149" s="1">
        <f t="shared" si="41"/>
        <v>2253436.8902705512</v>
      </c>
      <c r="R149" s="1">
        <f t="shared" si="41"/>
        <v>2433711.8414921951</v>
      </c>
      <c r="S149" s="1">
        <f t="shared" si="41"/>
        <v>2628408.788811571</v>
      </c>
      <c r="T149" s="1">
        <f t="shared" si="41"/>
        <v>2838681.4919164968</v>
      </c>
      <c r="U149" s="1">
        <f t="shared" si="41"/>
        <v>3065776.0112698167</v>
      </c>
      <c r="V149" s="1">
        <f t="shared" si="41"/>
        <v>3311038.0921714022</v>
      </c>
      <c r="W149" s="1">
        <f t="shared" si="41"/>
        <v>3575921.1395451152</v>
      </c>
      <c r="X149" s="1">
        <f t="shared" si="45"/>
        <v>3861994.8307087244</v>
      </c>
      <c r="Y149" s="1">
        <f t="shared" si="45"/>
        <v>4170954.4171654219</v>
      </c>
      <c r="Z149" s="1">
        <f t="shared" si="45"/>
        <v>4504630.770538656</v>
      </c>
      <c r="AA149" s="1">
        <f t="shared" si="45"/>
        <v>4865001.2321817493</v>
      </c>
      <c r="AB149" s="1">
        <f t="shared" si="45"/>
        <v>5254201.330756289</v>
      </c>
      <c r="AC149" s="1">
        <f t="shared" si="45"/>
        <v>5674537.4372167923</v>
      </c>
      <c r="AD149" s="1">
        <f t="shared" si="45"/>
        <v>6128500.4321941352</v>
      </c>
      <c r="AE149" s="1">
        <f t="shared" si="45"/>
        <v>6618780.4667696683</v>
      </c>
      <c r="AF149" s="1">
        <f t="shared" si="45"/>
        <v>7148282.9041112419</v>
      </c>
      <c r="AG149" s="1">
        <f t="shared" si="45"/>
        <v>7720145.5364401415</v>
      </c>
      <c r="AH149" s="1">
        <f t="shared" si="45"/>
        <v>8337757.179355354</v>
      </c>
      <c r="AI149" s="1">
        <f t="shared" si="45"/>
        <v>9004777.7537037842</v>
      </c>
      <c r="AJ149" s="1">
        <f t="shared" si="45"/>
        <v>9725159.9740000851</v>
      </c>
      <c r="AK149" s="1">
        <f t="shared" si="45"/>
        <v>10503172.771920092</v>
      </c>
      <c r="AL149" s="1">
        <f t="shared" si="45"/>
        <v>11343426.593673704</v>
      </c>
      <c r="AM149" s="1">
        <f t="shared" si="45"/>
        <v>12250900.7211676</v>
      </c>
      <c r="AN149" s="1">
        <f t="shared" si="47"/>
        <v>13230972.778861009</v>
      </c>
      <c r="AO149" s="1">
        <f t="shared" si="47"/>
        <v>14289450.601169894</v>
      </c>
      <c r="AP149" s="1">
        <f t="shared" si="47"/>
        <v>15432606.649263484</v>
      </c>
      <c r="AQ149" s="1">
        <f t="shared" si="47"/>
        <v>16667215.181204565</v>
      </c>
      <c r="AR149" s="1">
        <f t="shared" si="47"/>
        <v>18000592.395700932</v>
      </c>
      <c r="AS149" s="1">
        <f t="shared" si="47"/>
        <v>19440639.787357006</v>
      </c>
      <c r="AT149" s="1">
        <f>(AU$80/$C$65)+AT$101</f>
        <v>1196911743.8080792</v>
      </c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</row>
    <row r="150" spans="2:102" customFormat="1" x14ac:dyDescent="0.2">
      <c r="B150" s="14">
        <v>44</v>
      </c>
      <c r="C150" s="1">
        <f t="shared" si="28"/>
        <v>-7500000</v>
      </c>
      <c r="D150" s="1">
        <f t="shared" si="29"/>
        <v>828584.06793228909</v>
      </c>
      <c r="E150" s="1">
        <f t="shared" si="30"/>
        <v>894870.79336687236</v>
      </c>
      <c r="F150" s="1">
        <f t="shared" si="31"/>
        <v>966460.45683622209</v>
      </c>
      <c r="G150" s="1">
        <f t="shared" si="32"/>
        <v>1043777.2933831201</v>
      </c>
      <c r="H150" s="1">
        <f t="shared" si="33"/>
        <v>1127279.4768537697</v>
      </c>
      <c r="I150" s="1">
        <f t="shared" si="34"/>
        <v>1217461.8350020715</v>
      </c>
      <c r="J150" s="1">
        <f t="shared" si="35"/>
        <v>1314858.781802237</v>
      </c>
      <c r="K150" s="1">
        <f t="shared" si="36"/>
        <v>1420047.4843464163</v>
      </c>
      <c r="L150" s="1">
        <f t="shared" si="37"/>
        <v>1533651.2830941295</v>
      </c>
      <c r="M150" s="1">
        <f t="shared" si="38"/>
        <v>1656343.3857416601</v>
      </c>
      <c r="N150" s="1">
        <f t="shared" si="39"/>
        <v>1788850.8566009931</v>
      </c>
      <c r="O150" s="1">
        <f t="shared" si="40"/>
        <v>1931958.9251290727</v>
      </c>
      <c r="P150" s="1">
        <f t="shared" si="41"/>
        <v>2086515.6391393987</v>
      </c>
      <c r="Q150" s="1">
        <f t="shared" si="41"/>
        <v>2253436.8902705512</v>
      </c>
      <c r="R150" s="1">
        <f t="shared" si="41"/>
        <v>2433711.8414921951</v>
      </c>
      <c r="S150" s="1">
        <f t="shared" si="41"/>
        <v>2628408.788811571</v>
      </c>
      <c r="T150" s="1">
        <f t="shared" si="41"/>
        <v>2838681.4919164968</v>
      </c>
      <c r="U150" s="1">
        <f t="shared" si="41"/>
        <v>3065776.0112698167</v>
      </c>
      <c r="V150" s="1">
        <f t="shared" si="41"/>
        <v>3311038.0921714022</v>
      </c>
      <c r="W150" s="1">
        <f t="shared" si="41"/>
        <v>3575921.1395451152</v>
      </c>
      <c r="X150" s="1">
        <f t="shared" si="45"/>
        <v>3861994.8307087244</v>
      </c>
      <c r="Y150" s="1">
        <f t="shared" si="45"/>
        <v>4170954.4171654219</v>
      </c>
      <c r="Z150" s="1">
        <f t="shared" si="45"/>
        <v>4504630.770538656</v>
      </c>
      <c r="AA150" s="1">
        <f t="shared" si="45"/>
        <v>4865001.2321817493</v>
      </c>
      <c r="AB150" s="1">
        <f t="shared" si="45"/>
        <v>5254201.330756289</v>
      </c>
      <c r="AC150" s="1">
        <f t="shared" si="45"/>
        <v>5674537.4372167923</v>
      </c>
      <c r="AD150" s="1">
        <f t="shared" si="45"/>
        <v>6128500.4321941352</v>
      </c>
      <c r="AE150" s="1">
        <f t="shared" si="45"/>
        <v>6618780.4667696683</v>
      </c>
      <c r="AF150" s="1">
        <f t="shared" si="45"/>
        <v>7148282.9041112419</v>
      </c>
      <c r="AG150" s="1">
        <f t="shared" si="45"/>
        <v>7720145.5364401415</v>
      </c>
      <c r="AH150" s="1">
        <f t="shared" si="45"/>
        <v>8337757.179355354</v>
      </c>
      <c r="AI150" s="1">
        <f t="shared" si="45"/>
        <v>9004777.7537037842</v>
      </c>
      <c r="AJ150" s="1">
        <f t="shared" si="45"/>
        <v>9725159.9740000851</v>
      </c>
      <c r="AK150" s="1">
        <f t="shared" si="45"/>
        <v>10503172.771920092</v>
      </c>
      <c r="AL150" s="1">
        <f t="shared" si="45"/>
        <v>11343426.593673704</v>
      </c>
      <c r="AM150" s="1">
        <f t="shared" si="45"/>
        <v>12250900.7211676</v>
      </c>
      <c r="AN150" s="1">
        <f t="shared" si="47"/>
        <v>13230972.778861009</v>
      </c>
      <c r="AO150" s="1">
        <f t="shared" si="47"/>
        <v>14289450.601169894</v>
      </c>
      <c r="AP150" s="1">
        <f t="shared" si="47"/>
        <v>15432606.649263484</v>
      </c>
      <c r="AQ150" s="1">
        <f t="shared" si="47"/>
        <v>16667215.181204565</v>
      </c>
      <c r="AR150" s="1">
        <f t="shared" si="47"/>
        <v>18000592.395700932</v>
      </c>
      <c r="AS150" s="1">
        <f t="shared" si="47"/>
        <v>19440639.787357006</v>
      </c>
      <c r="AT150" s="1">
        <f t="shared" si="47"/>
        <v>20995890.970345572</v>
      </c>
      <c r="AU150" s="1">
        <f>(AV$80/$C$65)+AU$101</f>
        <v>1258253156.244123</v>
      </c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</row>
    <row r="151" spans="2:102" customFormat="1" x14ac:dyDescent="0.2">
      <c r="B151" s="14">
        <v>45</v>
      </c>
      <c r="C151" s="1">
        <f t="shared" si="28"/>
        <v>-7500000</v>
      </c>
      <c r="D151" s="1">
        <f t="shared" si="29"/>
        <v>828584.06793228909</v>
      </c>
      <c r="E151" s="1">
        <f t="shared" si="30"/>
        <v>894870.79336687236</v>
      </c>
      <c r="F151" s="1">
        <f t="shared" si="31"/>
        <v>966460.45683622209</v>
      </c>
      <c r="G151" s="1">
        <f t="shared" si="32"/>
        <v>1043777.2933831201</v>
      </c>
      <c r="H151" s="1">
        <f t="shared" si="33"/>
        <v>1127279.4768537697</v>
      </c>
      <c r="I151" s="1">
        <f t="shared" si="34"/>
        <v>1217461.8350020715</v>
      </c>
      <c r="J151" s="1">
        <f t="shared" si="35"/>
        <v>1314858.781802237</v>
      </c>
      <c r="K151" s="1">
        <f t="shared" si="36"/>
        <v>1420047.4843464163</v>
      </c>
      <c r="L151" s="1">
        <f t="shared" si="37"/>
        <v>1533651.2830941295</v>
      </c>
      <c r="M151" s="1">
        <f t="shared" si="38"/>
        <v>1656343.3857416601</v>
      </c>
      <c r="N151" s="1">
        <f t="shared" si="39"/>
        <v>1788850.8566009931</v>
      </c>
      <c r="O151" s="1">
        <f t="shared" si="40"/>
        <v>1931958.9251290727</v>
      </c>
      <c r="P151" s="1">
        <f t="shared" si="41"/>
        <v>2086515.6391393987</v>
      </c>
      <c r="Q151" s="1">
        <f t="shared" si="41"/>
        <v>2253436.8902705512</v>
      </c>
      <c r="R151" s="1">
        <f t="shared" si="41"/>
        <v>2433711.8414921951</v>
      </c>
      <c r="S151" s="1">
        <f t="shared" si="41"/>
        <v>2628408.788811571</v>
      </c>
      <c r="T151" s="1">
        <f t="shared" si="41"/>
        <v>2838681.4919164968</v>
      </c>
      <c r="U151" s="1">
        <f t="shared" si="41"/>
        <v>3065776.0112698167</v>
      </c>
      <c r="V151" s="1">
        <f t="shared" si="41"/>
        <v>3311038.0921714022</v>
      </c>
      <c r="W151" s="1">
        <f t="shared" si="41"/>
        <v>3575921.1395451152</v>
      </c>
      <c r="X151" s="1">
        <f t="shared" si="45"/>
        <v>3861994.8307087244</v>
      </c>
      <c r="Y151" s="1">
        <f t="shared" si="45"/>
        <v>4170954.4171654219</v>
      </c>
      <c r="Z151" s="1">
        <f t="shared" si="45"/>
        <v>4504630.770538656</v>
      </c>
      <c r="AA151" s="1">
        <f t="shared" si="45"/>
        <v>4865001.2321817493</v>
      </c>
      <c r="AB151" s="1">
        <f t="shared" si="45"/>
        <v>5254201.330756289</v>
      </c>
      <c r="AC151" s="1">
        <f t="shared" si="45"/>
        <v>5674537.4372167923</v>
      </c>
      <c r="AD151" s="1">
        <f t="shared" si="45"/>
        <v>6128500.4321941352</v>
      </c>
      <c r="AE151" s="1">
        <f t="shared" si="45"/>
        <v>6618780.4667696683</v>
      </c>
      <c r="AF151" s="1">
        <f t="shared" si="45"/>
        <v>7148282.9041112419</v>
      </c>
      <c r="AG151" s="1">
        <f t="shared" si="45"/>
        <v>7720145.5364401415</v>
      </c>
      <c r="AH151" s="1">
        <f t="shared" si="45"/>
        <v>8337757.179355354</v>
      </c>
      <c r="AI151" s="1">
        <f t="shared" si="45"/>
        <v>9004777.7537037842</v>
      </c>
      <c r="AJ151" s="1">
        <f t="shared" si="45"/>
        <v>9725159.9740000851</v>
      </c>
      <c r="AK151" s="1">
        <f t="shared" si="45"/>
        <v>10503172.771920092</v>
      </c>
      <c r="AL151" s="1">
        <f t="shared" si="45"/>
        <v>11343426.593673704</v>
      </c>
      <c r="AM151" s="1">
        <f t="shared" si="45"/>
        <v>12250900.7211676</v>
      </c>
      <c r="AN151" s="1">
        <f t="shared" si="47"/>
        <v>13230972.778861009</v>
      </c>
      <c r="AO151" s="1">
        <f t="shared" si="47"/>
        <v>14289450.601169894</v>
      </c>
      <c r="AP151" s="1">
        <f t="shared" si="47"/>
        <v>15432606.649263484</v>
      </c>
      <c r="AQ151" s="1">
        <f t="shared" si="47"/>
        <v>16667215.181204565</v>
      </c>
      <c r="AR151" s="1">
        <f t="shared" si="47"/>
        <v>18000592.395700932</v>
      </c>
      <c r="AS151" s="1">
        <f t="shared" si="47"/>
        <v>19440639.787357006</v>
      </c>
      <c r="AT151" s="1">
        <f t="shared" si="47"/>
        <v>20995890.970345572</v>
      </c>
      <c r="AU151" s="1">
        <f t="shared" si="47"/>
        <v>22675562.247973211</v>
      </c>
      <c r="AV151" s="1">
        <f>(AW$80/$C$65)+AV$101</f>
        <v>1396077857.9777434</v>
      </c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</row>
    <row r="152" spans="2:102" customFormat="1" x14ac:dyDescent="0.2">
      <c r="B152" s="14">
        <v>46</v>
      </c>
      <c r="C152" s="1">
        <f t="shared" si="28"/>
        <v>-7500000</v>
      </c>
      <c r="D152" s="1">
        <f t="shared" si="29"/>
        <v>828584.06793228909</v>
      </c>
      <c r="E152" s="1">
        <f t="shared" si="30"/>
        <v>894870.79336687236</v>
      </c>
      <c r="F152" s="1">
        <f t="shared" si="31"/>
        <v>966460.45683622209</v>
      </c>
      <c r="G152" s="1">
        <f t="shared" si="32"/>
        <v>1043777.2933831201</v>
      </c>
      <c r="H152" s="1">
        <f t="shared" si="33"/>
        <v>1127279.4768537697</v>
      </c>
      <c r="I152" s="1">
        <f t="shared" si="34"/>
        <v>1217461.8350020715</v>
      </c>
      <c r="J152" s="1">
        <f t="shared" si="35"/>
        <v>1314858.781802237</v>
      </c>
      <c r="K152" s="1">
        <f t="shared" si="36"/>
        <v>1420047.4843464163</v>
      </c>
      <c r="L152" s="1">
        <f t="shared" si="37"/>
        <v>1533651.2830941295</v>
      </c>
      <c r="M152" s="1">
        <f t="shared" si="38"/>
        <v>1656343.3857416601</v>
      </c>
      <c r="N152" s="1">
        <f t="shared" si="39"/>
        <v>1788850.8566009931</v>
      </c>
      <c r="O152" s="1">
        <f t="shared" si="40"/>
        <v>1931958.9251290727</v>
      </c>
      <c r="P152" s="1">
        <f t="shared" si="41"/>
        <v>2086515.6391393987</v>
      </c>
      <c r="Q152" s="1">
        <f t="shared" si="41"/>
        <v>2253436.8902705512</v>
      </c>
      <c r="R152" s="1">
        <f t="shared" si="41"/>
        <v>2433711.8414921951</v>
      </c>
      <c r="S152" s="1">
        <f t="shared" si="41"/>
        <v>2628408.788811571</v>
      </c>
      <c r="T152" s="1">
        <f t="shared" si="41"/>
        <v>2838681.4919164968</v>
      </c>
      <c r="U152" s="1">
        <f t="shared" si="41"/>
        <v>3065776.0112698167</v>
      </c>
      <c r="V152" s="1">
        <f t="shared" si="41"/>
        <v>3311038.0921714022</v>
      </c>
      <c r="W152" s="1">
        <f t="shared" ref="W152:AK173" si="48">W$101</f>
        <v>3575921.1395451152</v>
      </c>
      <c r="X152" s="1">
        <f t="shared" si="45"/>
        <v>3861994.8307087244</v>
      </c>
      <c r="Y152" s="1">
        <f t="shared" si="45"/>
        <v>4170954.4171654219</v>
      </c>
      <c r="Z152" s="1">
        <f t="shared" si="45"/>
        <v>4504630.770538656</v>
      </c>
      <c r="AA152" s="1">
        <f t="shared" si="45"/>
        <v>4865001.2321817493</v>
      </c>
      <c r="AB152" s="1">
        <f t="shared" si="45"/>
        <v>5254201.330756289</v>
      </c>
      <c r="AC152" s="1">
        <f t="shared" si="45"/>
        <v>5674537.4372167923</v>
      </c>
      <c r="AD152" s="1">
        <f t="shared" si="45"/>
        <v>6128500.4321941352</v>
      </c>
      <c r="AE152" s="1">
        <f t="shared" si="45"/>
        <v>6618780.4667696683</v>
      </c>
      <c r="AF152" s="1">
        <f t="shared" si="45"/>
        <v>7148282.9041112419</v>
      </c>
      <c r="AG152" s="1">
        <f t="shared" si="45"/>
        <v>7720145.5364401415</v>
      </c>
      <c r="AH152" s="1">
        <f t="shared" si="45"/>
        <v>8337757.179355354</v>
      </c>
      <c r="AI152" s="1">
        <f t="shared" si="45"/>
        <v>9004777.7537037842</v>
      </c>
      <c r="AJ152" s="1">
        <f t="shared" si="45"/>
        <v>9725159.9740000851</v>
      </c>
      <c r="AK152" s="1">
        <f t="shared" si="45"/>
        <v>10503172.771920092</v>
      </c>
      <c r="AL152" s="1">
        <f t="shared" si="45"/>
        <v>11343426.593673704</v>
      </c>
      <c r="AM152" s="1">
        <f t="shared" si="45"/>
        <v>12250900.7211676</v>
      </c>
      <c r="AN152" s="1">
        <f t="shared" si="47"/>
        <v>13230972.778861009</v>
      </c>
      <c r="AO152" s="1">
        <f t="shared" si="47"/>
        <v>14289450.601169894</v>
      </c>
      <c r="AP152" s="1">
        <f t="shared" si="47"/>
        <v>15432606.649263484</v>
      </c>
      <c r="AQ152" s="1">
        <f t="shared" si="47"/>
        <v>16667215.181204565</v>
      </c>
      <c r="AR152" s="1">
        <f t="shared" si="47"/>
        <v>18000592.395700932</v>
      </c>
      <c r="AS152" s="1">
        <f t="shared" si="47"/>
        <v>19440639.787357006</v>
      </c>
      <c r="AT152" s="1">
        <f t="shared" si="47"/>
        <v>20995890.970345572</v>
      </c>
      <c r="AU152" s="1">
        <f t="shared" si="47"/>
        <v>22675562.247973211</v>
      </c>
      <c r="AV152" s="1">
        <f t="shared" si="47"/>
        <v>24489607.227811076</v>
      </c>
      <c r="AW152" s="1">
        <f>(AX$80/$C$65)+AW$101</f>
        <v>1507764086.6159635</v>
      </c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</row>
    <row r="153" spans="2:102" customFormat="1" x14ac:dyDescent="0.2">
      <c r="B153" s="14">
        <v>47</v>
      </c>
      <c r="C153" s="1">
        <f t="shared" si="28"/>
        <v>-7500000</v>
      </c>
      <c r="D153" s="1">
        <f t="shared" si="29"/>
        <v>828584.06793228909</v>
      </c>
      <c r="E153" s="1">
        <f t="shared" si="30"/>
        <v>894870.79336687236</v>
      </c>
      <c r="F153" s="1">
        <f t="shared" si="31"/>
        <v>966460.45683622209</v>
      </c>
      <c r="G153" s="1">
        <f t="shared" si="32"/>
        <v>1043777.2933831201</v>
      </c>
      <c r="H153" s="1">
        <f t="shared" si="33"/>
        <v>1127279.4768537697</v>
      </c>
      <c r="I153" s="1">
        <f t="shared" si="34"/>
        <v>1217461.8350020715</v>
      </c>
      <c r="J153" s="1">
        <f t="shared" si="35"/>
        <v>1314858.781802237</v>
      </c>
      <c r="K153" s="1">
        <f t="shared" si="36"/>
        <v>1420047.4843464163</v>
      </c>
      <c r="L153" s="1">
        <f t="shared" si="37"/>
        <v>1533651.2830941295</v>
      </c>
      <c r="M153" s="1">
        <f t="shared" si="38"/>
        <v>1656343.3857416601</v>
      </c>
      <c r="N153" s="1">
        <f t="shared" si="39"/>
        <v>1788850.8566009931</v>
      </c>
      <c r="O153" s="1">
        <f t="shared" si="40"/>
        <v>1931958.9251290727</v>
      </c>
      <c r="P153" s="1">
        <f t="shared" si="41"/>
        <v>2086515.6391393987</v>
      </c>
      <c r="Q153" s="1">
        <f t="shared" si="41"/>
        <v>2253436.8902705512</v>
      </c>
      <c r="R153" s="1">
        <f t="shared" si="41"/>
        <v>2433711.8414921951</v>
      </c>
      <c r="S153" s="1">
        <f t="shared" si="41"/>
        <v>2628408.788811571</v>
      </c>
      <c r="T153" s="1">
        <f t="shared" si="41"/>
        <v>2838681.4919164968</v>
      </c>
      <c r="U153" s="1">
        <f t="shared" si="41"/>
        <v>3065776.0112698167</v>
      </c>
      <c r="V153" s="1">
        <f t="shared" si="41"/>
        <v>3311038.0921714022</v>
      </c>
      <c r="W153" s="1">
        <f t="shared" si="48"/>
        <v>3575921.1395451152</v>
      </c>
      <c r="X153" s="1">
        <f t="shared" si="45"/>
        <v>3861994.8307087244</v>
      </c>
      <c r="Y153" s="1">
        <f t="shared" si="45"/>
        <v>4170954.4171654219</v>
      </c>
      <c r="Z153" s="1">
        <f t="shared" si="45"/>
        <v>4504630.770538656</v>
      </c>
      <c r="AA153" s="1">
        <f t="shared" si="45"/>
        <v>4865001.2321817493</v>
      </c>
      <c r="AB153" s="1">
        <f t="shared" si="45"/>
        <v>5254201.330756289</v>
      </c>
      <c r="AC153" s="1">
        <f t="shared" si="45"/>
        <v>5674537.4372167923</v>
      </c>
      <c r="AD153" s="1">
        <f t="shared" si="45"/>
        <v>6128500.4321941352</v>
      </c>
      <c r="AE153" s="1">
        <f t="shared" si="45"/>
        <v>6618780.4667696683</v>
      </c>
      <c r="AF153" s="1">
        <f t="shared" si="45"/>
        <v>7148282.9041112419</v>
      </c>
      <c r="AG153" s="1">
        <f t="shared" si="45"/>
        <v>7720145.5364401415</v>
      </c>
      <c r="AH153" s="1">
        <f t="shared" si="45"/>
        <v>8337757.179355354</v>
      </c>
      <c r="AI153" s="1">
        <f t="shared" si="45"/>
        <v>9004777.7537037842</v>
      </c>
      <c r="AJ153" s="1">
        <f t="shared" si="45"/>
        <v>9725159.9740000851</v>
      </c>
      <c r="AK153" s="1">
        <f t="shared" si="45"/>
        <v>10503172.771920092</v>
      </c>
      <c r="AL153" s="1">
        <f t="shared" si="45"/>
        <v>11343426.593673704</v>
      </c>
      <c r="AM153" s="1">
        <f t="shared" si="45"/>
        <v>12250900.7211676</v>
      </c>
      <c r="AN153" s="1">
        <f t="shared" si="47"/>
        <v>13230972.778861009</v>
      </c>
      <c r="AO153" s="1">
        <f t="shared" si="47"/>
        <v>14289450.601169894</v>
      </c>
      <c r="AP153" s="1">
        <f t="shared" si="47"/>
        <v>15432606.649263484</v>
      </c>
      <c r="AQ153" s="1">
        <f t="shared" si="47"/>
        <v>16667215.181204565</v>
      </c>
      <c r="AR153" s="1">
        <f t="shared" si="47"/>
        <v>18000592.395700932</v>
      </c>
      <c r="AS153" s="1">
        <f t="shared" si="47"/>
        <v>19440639.787357006</v>
      </c>
      <c r="AT153" s="1">
        <f t="shared" si="47"/>
        <v>20995890.970345572</v>
      </c>
      <c r="AU153" s="1">
        <f t="shared" si="47"/>
        <v>22675562.247973211</v>
      </c>
      <c r="AV153" s="1">
        <f t="shared" si="47"/>
        <v>24489607.227811076</v>
      </c>
      <c r="AW153" s="1">
        <f t="shared" si="47"/>
        <v>26448775.806035966</v>
      </c>
      <c r="AX153" s="1">
        <f>(AY$80/$C$65)+AX$101</f>
        <v>1628385213.5452406</v>
      </c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</row>
    <row r="154" spans="2:102" customFormat="1" x14ac:dyDescent="0.2">
      <c r="B154" s="14">
        <v>48</v>
      </c>
      <c r="C154" s="1">
        <f t="shared" si="28"/>
        <v>-7500000</v>
      </c>
      <c r="D154" s="1">
        <f t="shared" si="29"/>
        <v>828584.06793228909</v>
      </c>
      <c r="E154" s="1">
        <f t="shared" si="30"/>
        <v>894870.79336687236</v>
      </c>
      <c r="F154" s="1">
        <f t="shared" si="31"/>
        <v>966460.45683622209</v>
      </c>
      <c r="G154" s="1">
        <f t="shared" si="32"/>
        <v>1043777.2933831201</v>
      </c>
      <c r="H154" s="1">
        <f t="shared" si="33"/>
        <v>1127279.4768537697</v>
      </c>
      <c r="I154" s="1">
        <f t="shared" si="34"/>
        <v>1217461.8350020715</v>
      </c>
      <c r="J154" s="1">
        <f t="shared" si="35"/>
        <v>1314858.781802237</v>
      </c>
      <c r="K154" s="1">
        <f t="shared" si="36"/>
        <v>1420047.4843464163</v>
      </c>
      <c r="L154" s="1">
        <f t="shared" si="37"/>
        <v>1533651.2830941295</v>
      </c>
      <c r="M154" s="1">
        <f t="shared" si="38"/>
        <v>1656343.3857416601</v>
      </c>
      <c r="N154" s="1">
        <f t="shared" si="39"/>
        <v>1788850.8566009931</v>
      </c>
      <c r="O154" s="1">
        <f t="shared" si="40"/>
        <v>1931958.9251290727</v>
      </c>
      <c r="P154" s="1">
        <f t="shared" si="41"/>
        <v>2086515.6391393987</v>
      </c>
      <c r="Q154" s="1">
        <f t="shared" si="41"/>
        <v>2253436.8902705512</v>
      </c>
      <c r="R154" s="1">
        <f t="shared" si="41"/>
        <v>2433711.8414921951</v>
      </c>
      <c r="S154" s="1">
        <f t="shared" ref="Q154:V169" si="49">S$101</f>
        <v>2628408.788811571</v>
      </c>
      <c r="T154" s="1">
        <f t="shared" si="49"/>
        <v>2838681.4919164968</v>
      </c>
      <c r="U154" s="1">
        <f t="shared" si="49"/>
        <v>3065776.0112698167</v>
      </c>
      <c r="V154" s="1">
        <f t="shared" si="49"/>
        <v>3311038.0921714022</v>
      </c>
      <c r="W154" s="1">
        <f t="shared" si="48"/>
        <v>3575921.1395451152</v>
      </c>
      <c r="X154" s="1">
        <f t="shared" si="45"/>
        <v>3861994.8307087244</v>
      </c>
      <c r="Y154" s="1">
        <f t="shared" si="45"/>
        <v>4170954.4171654219</v>
      </c>
      <c r="Z154" s="1">
        <f t="shared" si="45"/>
        <v>4504630.770538656</v>
      </c>
      <c r="AA154" s="1">
        <f t="shared" si="45"/>
        <v>4865001.2321817493</v>
      </c>
      <c r="AB154" s="1">
        <f t="shared" si="45"/>
        <v>5254201.330756289</v>
      </c>
      <c r="AC154" s="1">
        <f t="shared" si="45"/>
        <v>5674537.4372167923</v>
      </c>
      <c r="AD154" s="1">
        <f t="shared" si="45"/>
        <v>6128500.4321941352</v>
      </c>
      <c r="AE154" s="1">
        <f t="shared" si="45"/>
        <v>6618780.4667696683</v>
      </c>
      <c r="AF154" s="1">
        <f t="shared" si="45"/>
        <v>7148282.9041112419</v>
      </c>
      <c r="AG154" s="1">
        <f t="shared" si="45"/>
        <v>7720145.5364401415</v>
      </c>
      <c r="AH154" s="1">
        <f t="shared" si="45"/>
        <v>8337757.179355354</v>
      </c>
      <c r="AI154" s="1">
        <f t="shared" si="45"/>
        <v>9004777.7537037842</v>
      </c>
      <c r="AJ154" s="1">
        <f t="shared" si="45"/>
        <v>9725159.9740000851</v>
      </c>
      <c r="AK154" s="1">
        <f t="shared" si="45"/>
        <v>10503172.771920092</v>
      </c>
      <c r="AL154" s="1">
        <f t="shared" si="45"/>
        <v>11343426.593673704</v>
      </c>
      <c r="AM154" s="1">
        <f t="shared" si="45"/>
        <v>12250900.7211676</v>
      </c>
      <c r="AN154" s="1">
        <f t="shared" si="47"/>
        <v>13230972.778861009</v>
      </c>
      <c r="AO154" s="1">
        <f t="shared" si="47"/>
        <v>14289450.601169894</v>
      </c>
      <c r="AP154" s="1">
        <f t="shared" si="47"/>
        <v>15432606.649263484</v>
      </c>
      <c r="AQ154" s="1">
        <f t="shared" si="47"/>
        <v>16667215.181204565</v>
      </c>
      <c r="AR154" s="1">
        <f t="shared" si="47"/>
        <v>18000592.395700932</v>
      </c>
      <c r="AS154" s="1">
        <f t="shared" si="47"/>
        <v>19440639.787357006</v>
      </c>
      <c r="AT154" s="1">
        <f t="shared" si="47"/>
        <v>20995890.970345572</v>
      </c>
      <c r="AU154" s="1">
        <f t="shared" si="47"/>
        <v>22675562.247973211</v>
      </c>
      <c r="AV154" s="1">
        <f t="shared" si="47"/>
        <v>24489607.227811076</v>
      </c>
      <c r="AW154" s="1">
        <f t="shared" si="47"/>
        <v>26448775.806035966</v>
      </c>
      <c r="AX154" s="1">
        <f t="shared" si="47"/>
        <v>28564677.870518841</v>
      </c>
      <c r="AY154" s="1">
        <f>(AZ$80/$C$65)+AY$101</f>
        <v>1758656030.6288595</v>
      </c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</row>
    <row r="155" spans="2:102" customFormat="1" x14ac:dyDescent="0.2">
      <c r="B155" s="14">
        <v>49</v>
      </c>
      <c r="C155" s="1">
        <f t="shared" si="28"/>
        <v>-7500000</v>
      </c>
      <c r="D155" s="1">
        <f t="shared" si="29"/>
        <v>828584.06793228909</v>
      </c>
      <c r="E155" s="1">
        <f t="shared" si="30"/>
        <v>894870.79336687236</v>
      </c>
      <c r="F155" s="1">
        <f t="shared" si="31"/>
        <v>966460.45683622209</v>
      </c>
      <c r="G155" s="1">
        <f t="shared" si="32"/>
        <v>1043777.2933831201</v>
      </c>
      <c r="H155" s="1">
        <f t="shared" si="33"/>
        <v>1127279.4768537697</v>
      </c>
      <c r="I155" s="1">
        <f t="shared" si="34"/>
        <v>1217461.8350020715</v>
      </c>
      <c r="J155" s="1">
        <f t="shared" si="35"/>
        <v>1314858.781802237</v>
      </c>
      <c r="K155" s="1">
        <f t="shared" si="36"/>
        <v>1420047.4843464163</v>
      </c>
      <c r="L155" s="1">
        <f t="shared" si="37"/>
        <v>1533651.2830941295</v>
      </c>
      <c r="M155" s="1">
        <f t="shared" si="38"/>
        <v>1656343.3857416601</v>
      </c>
      <c r="N155" s="1">
        <f t="shared" si="39"/>
        <v>1788850.8566009931</v>
      </c>
      <c r="O155" s="1">
        <f t="shared" si="40"/>
        <v>1931958.9251290727</v>
      </c>
      <c r="P155" s="1">
        <f t="shared" si="41"/>
        <v>2086515.6391393987</v>
      </c>
      <c r="Q155" s="1">
        <f t="shared" si="49"/>
        <v>2253436.8902705512</v>
      </c>
      <c r="R155" s="1">
        <f t="shared" si="49"/>
        <v>2433711.8414921951</v>
      </c>
      <c r="S155" s="1">
        <f t="shared" si="49"/>
        <v>2628408.788811571</v>
      </c>
      <c r="T155" s="1">
        <f t="shared" si="49"/>
        <v>2838681.4919164968</v>
      </c>
      <c r="U155" s="1">
        <f t="shared" si="49"/>
        <v>3065776.0112698167</v>
      </c>
      <c r="V155" s="1">
        <f t="shared" si="49"/>
        <v>3311038.0921714022</v>
      </c>
      <c r="W155" s="1">
        <f t="shared" si="48"/>
        <v>3575921.1395451152</v>
      </c>
      <c r="X155" s="1">
        <f t="shared" si="45"/>
        <v>3861994.8307087244</v>
      </c>
      <c r="Y155" s="1">
        <f t="shared" si="45"/>
        <v>4170954.4171654219</v>
      </c>
      <c r="Z155" s="1">
        <f t="shared" si="45"/>
        <v>4504630.770538656</v>
      </c>
      <c r="AA155" s="1">
        <f t="shared" si="45"/>
        <v>4865001.2321817493</v>
      </c>
      <c r="AB155" s="1">
        <f t="shared" si="45"/>
        <v>5254201.330756289</v>
      </c>
      <c r="AC155" s="1">
        <f t="shared" si="45"/>
        <v>5674537.4372167923</v>
      </c>
      <c r="AD155" s="1">
        <f t="shared" si="45"/>
        <v>6128500.4321941352</v>
      </c>
      <c r="AE155" s="1">
        <f t="shared" si="45"/>
        <v>6618780.4667696683</v>
      </c>
      <c r="AF155" s="1">
        <f t="shared" si="45"/>
        <v>7148282.9041112419</v>
      </c>
      <c r="AG155" s="1">
        <f t="shared" si="45"/>
        <v>7720145.5364401415</v>
      </c>
      <c r="AH155" s="1">
        <f t="shared" si="45"/>
        <v>8337757.179355354</v>
      </c>
      <c r="AI155" s="1">
        <f t="shared" si="45"/>
        <v>9004777.7537037842</v>
      </c>
      <c r="AJ155" s="1">
        <f t="shared" si="45"/>
        <v>9725159.9740000851</v>
      </c>
      <c r="AK155" s="1">
        <f t="shared" si="45"/>
        <v>10503172.771920092</v>
      </c>
      <c r="AL155" s="1">
        <f t="shared" si="45"/>
        <v>11343426.593673704</v>
      </c>
      <c r="AM155" s="1">
        <f t="shared" si="45"/>
        <v>12250900.7211676</v>
      </c>
      <c r="AN155" s="1">
        <f t="shared" ref="AL155:BE170" si="50">AN$101</f>
        <v>13230972.778861009</v>
      </c>
      <c r="AO155" s="1">
        <f t="shared" si="50"/>
        <v>14289450.601169894</v>
      </c>
      <c r="AP155" s="1">
        <f t="shared" si="50"/>
        <v>15432606.649263484</v>
      </c>
      <c r="AQ155" s="1">
        <f t="shared" si="50"/>
        <v>16667215.181204565</v>
      </c>
      <c r="AR155" s="1">
        <f t="shared" si="50"/>
        <v>18000592.395700932</v>
      </c>
      <c r="AS155" s="1">
        <f t="shared" si="50"/>
        <v>19440639.787357006</v>
      </c>
      <c r="AT155" s="1">
        <f t="shared" si="50"/>
        <v>20995890.970345572</v>
      </c>
      <c r="AU155" s="1">
        <f t="shared" si="50"/>
        <v>22675562.247973211</v>
      </c>
      <c r="AV155" s="1">
        <f t="shared" si="50"/>
        <v>24489607.227811076</v>
      </c>
      <c r="AW155" s="1">
        <f t="shared" si="50"/>
        <v>26448775.806035966</v>
      </c>
      <c r="AX155" s="1">
        <f t="shared" si="50"/>
        <v>28564677.870518841</v>
      </c>
      <c r="AY155" s="1">
        <f t="shared" si="50"/>
        <v>30849852.100160353</v>
      </c>
      <c r="AZ155" s="1">
        <f>(BA$80/$C$65)+AZ$101</f>
        <v>1853298127.3916898</v>
      </c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</row>
    <row r="156" spans="2:102" customFormat="1" x14ac:dyDescent="0.2">
      <c r="B156" s="14">
        <v>50</v>
      </c>
      <c r="C156" s="1">
        <f t="shared" si="28"/>
        <v>-7500000</v>
      </c>
      <c r="D156" s="1">
        <f t="shared" si="29"/>
        <v>828584.06793228909</v>
      </c>
      <c r="E156" s="1">
        <f t="shared" si="30"/>
        <v>894870.79336687236</v>
      </c>
      <c r="F156" s="1">
        <f t="shared" si="31"/>
        <v>966460.45683622209</v>
      </c>
      <c r="G156" s="1">
        <f t="shared" si="32"/>
        <v>1043777.2933831201</v>
      </c>
      <c r="H156" s="1">
        <f t="shared" si="33"/>
        <v>1127279.4768537697</v>
      </c>
      <c r="I156" s="1">
        <f t="shared" si="34"/>
        <v>1217461.8350020715</v>
      </c>
      <c r="J156" s="1">
        <f t="shared" si="35"/>
        <v>1314858.781802237</v>
      </c>
      <c r="K156" s="1">
        <f t="shared" si="36"/>
        <v>1420047.4843464163</v>
      </c>
      <c r="L156" s="1">
        <f t="shared" si="37"/>
        <v>1533651.2830941295</v>
      </c>
      <c r="M156" s="1">
        <f t="shared" si="38"/>
        <v>1656343.3857416601</v>
      </c>
      <c r="N156" s="1">
        <f t="shared" si="39"/>
        <v>1788850.8566009931</v>
      </c>
      <c r="O156" s="1">
        <f t="shared" si="40"/>
        <v>1931958.9251290727</v>
      </c>
      <c r="P156" s="1">
        <f t="shared" si="41"/>
        <v>2086515.6391393987</v>
      </c>
      <c r="Q156" s="1">
        <f t="shared" si="49"/>
        <v>2253436.8902705512</v>
      </c>
      <c r="R156" s="1">
        <f t="shared" si="49"/>
        <v>2433711.8414921951</v>
      </c>
      <c r="S156" s="1">
        <f t="shared" si="49"/>
        <v>2628408.788811571</v>
      </c>
      <c r="T156" s="1">
        <f t="shared" si="49"/>
        <v>2838681.4919164968</v>
      </c>
      <c r="U156" s="1">
        <f t="shared" si="49"/>
        <v>3065776.0112698167</v>
      </c>
      <c r="V156" s="1">
        <f t="shared" si="49"/>
        <v>3311038.0921714022</v>
      </c>
      <c r="W156" s="1">
        <f t="shared" si="48"/>
        <v>3575921.1395451152</v>
      </c>
      <c r="X156" s="1">
        <f t="shared" si="45"/>
        <v>3861994.8307087244</v>
      </c>
      <c r="Y156" s="1">
        <f t="shared" si="45"/>
        <v>4170954.4171654219</v>
      </c>
      <c r="Z156" s="1">
        <f t="shared" si="45"/>
        <v>4504630.770538656</v>
      </c>
      <c r="AA156" s="1">
        <f t="shared" si="45"/>
        <v>4865001.2321817493</v>
      </c>
      <c r="AB156" s="1">
        <f t="shared" si="45"/>
        <v>5254201.330756289</v>
      </c>
      <c r="AC156" s="1">
        <f t="shared" si="45"/>
        <v>5674537.4372167923</v>
      </c>
      <c r="AD156" s="1">
        <f t="shared" si="45"/>
        <v>6128500.4321941352</v>
      </c>
      <c r="AE156" s="1">
        <f t="shared" si="45"/>
        <v>6618780.4667696683</v>
      </c>
      <c r="AF156" s="1">
        <f t="shared" si="45"/>
        <v>7148282.9041112419</v>
      </c>
      <c r="AG156" s="1">
        <f t="shared" si="45"/>
        <v>7720145.5364401415</v>
      </c>
      <c r="AH156" s="1">
        <f t="shared" si="45"/>
        <v>8337757.179355354</v>
      </c>
      <c r="AI156" s="1">
        <f t="shared" si="45"/>
        <v>9004777.7537037842</v>
      </c>
      <c r="AJ156" s="1">
        <f t="shared" si="45"/>
        <v>9725159.9740000851</v>
      </c>
      <c r="AK156" s="1">
        <f t="shared" si="45"/>
        <v>10503172.771920092</v>
      </c>
      <c r="AL156" s="1">
        <f t="shared" si="50"/>
        <v>11343426.593673704</v>
      </c>
      <c r="AM156" s="1">
        <f t="shared" si="50"/>
        <v>12250900.7211676</v>
      </c>
      <c r="AN156" s="1">
        <f t="shared" si="50"/>
        <v>13230972.778861009</v>
      </c>
      <c r="AO156" s="1">
        <f t="shared" si="50"/>
        <v>14289450.601169894</v>
      </c>
      <c r="AP156" s="1">
        <f t="shared" si="50"/>
        <v>15432606.649263484</v>
      </c>
      <c r="AQ156" s="1">
        <f t="shared" si="50"/>
        <v>16667215.181204565</v>
      </c>
      <c r="AR156" s="1">
        <f t="shared" si="50"/>
        <v>18000592.395700932</v>
      </c>
      <c r="AS156" s="1">
        <f t="shared" si="50"/>
        <v>19440639.787357006</v>
      </c>
      <c r="AT156" s="1">
        <f t="shared" si="50"/>
        <v>20995890.970345572</v>
      </c>
      <c r="AU156" s="1">
        <f t="shared" si="50"/>
        <v>22675562.247973211</v>
      </c>
      <c r="AV156" s="1">
        <f t="shared" si="50"/>
        <v>24489607.227811076</v>
      </c>
      <c r="AW156" s="1">
        <f t="shared" si="50"/>
        <v>26448775.806035966</v>
      </c>
      <c r="AX156" s="1">
        <f t="shared" si="50"/>
        <v>28564677.870518841</v>
      </c>
      <c r="AY156" s="1">
        <f t="shared" si="50"/>
        <v>30849852.100160353</v>
      </c>
      <c r="AZ156" s="1">
        <f t="shared" si="50"/>
        <v>33317840.268173181</v>
      </c>
      <c r="BA156" s="1">
        <f>(BB$80/$C$65)+BA$101</f>
        <v>2051296394.1255026</v>
      </c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spans="2:102" customFormat="1" x14ac:dyDescent="0.2">
      <c r="B157" s="14">
        <v>51</v>
      </c>
      <c r="C157" s="1">
        <f t="shared" si="28"/>
        <v>-7500000</v>
      </c>
      <c r="D157" s="1">
        <f t="shared" si="29"/>
        <v>828584.06793228909</v>
      </c>
      <c r="E157" s="1">
        <f t="shared" si="30"/>
        <v>894870.79336687236</v>
      </c>
      <c r="F157" s="1">
        <f t="shared" si="31"/>
        <v>966460.45683622209</v>
      </c>
      <c r="G157" s="1">
        <f t="shared" si="32"/>
        <v>1043777.2933831201</v>
      </c>
      <c r="H157" s="1">
        <f t="shared" si="33"/>
        <v>1127279.4768537697</v>
      </c>
      <c r="I157" s="1">
        <f t="shared" si="34"/>
        <v>1217461.8350020715</v>
      </c>
      <c r="J157" s="1">
        <f t="shared" si="35"/>
        <v>1314858.781802237</v>
      </c>
      <c r="K157" s="1">
        <f t="shared" si="36"/>
        <v>1420047.4843464163</v>
      </c>
      <c r="L157" s="1">
        <f t="shared" si="37"/>
        <v>1533651.2830941295</v>
      </c>
      <c r="M157" s="1">
        <f t="shared" si="38"/>
        <v>1656343.3857416601</v>
      </c>
      <c r="N157" s="1">
        <f t="shared" si="39"/>
        <v>1788850.8566009931</v>
      </c>
      <c r="O157" s="1">
        <f t="shared" si="40"/>
        <v>1931958.9251290727</v>
      </c>
      <c r="P157" s="1">
        <f t="shared" si="41"/>
        <v>2086515.6391393987</v>
      </c>
      <c r="Q157" s="1">
        <f t="shared" si="49"/>
        <v>2253436.8902705512</v>
      </c>
      <c r="R157" s="1">
        <f t="shared" si="49"/>
        <v>2433711.8414921951</v>
      </c>
      <c r="S157" s="1">
        <f t="shared" si="49"/>
        <v>2628408.788811571</v>
      </c>
      <c r="T157" s="1">
        <f t="shared" si="49"/>
        <v>2838681.4919164968</v>
      </c>
      <c r="U157" s="1">
        <f t="shared" si="49"/>
        <v>3065776.0112698167</v>
      </c>
      <c r="V157" s="1">
        <f t="shared" si="49"/>
        <v>3311038.0921714022</v>
      </c>
      <c r="W157" s="1">
        <f t="shared" si="48"/>
        <v>3575921.1395451152</v>
      </c>
      <c r="X157" s="1">
        <f t="shared" si="48"/>
        <v>3861994.8307087244</v>
      </c>
      <c r="Y157" s="1">
        <f t="shared" si="48"/>
        <v>4170954.4171654219</v>
      </c>
      <c r="Z157" s="1">
        <f t="shared" si="48"/>
        <v>4504630.770538656</v>
      </c>
      <c r="AA157" s="1">
        <f t="shared" si="48"/>
        <v>4865001.2321817493</v>
      </c>
      <c r="AB157" s="1">
        <f t="shared" si="48"/>
        <v>5254201.330756289</v>
      </c>
      <c r="AC157" s="1">
        <f t="shared" si="48"/>
        <v>5674537.4372167923</v>
      </c>
      <c r="AD157" s="1">
        <f t="shared" si="48"/>
        <v>6128500.4321941352</v>
      </c>
      <c r="AE157" s="1">
        <f t="shared" si="48"/>
        <v>6618780.4667696683</v>
      </c>
      <c r="AF157" s="1">
        <f t="shared" si="48"/>
        <v>7148282.9041112419</v>
      </c>
      <c r="AG157" s="1">
        <f t="shared" si="48"/>
        <v>7720145.5364401415</v>
      </c>
      <c r="AH157" s="1">
        <f t="shared" si="48"/>
        <v>8337757.179355354</v>
      </c>
      <c r="AI157" s="1">
        <f t="shared" si="48"/>
        <v>9004777.7537037842</v>
      </c>
      <c r="AJ157" s="1">
        <f t="shared" si="48"/>
        <v>9725159.9740000851</v>
      </c>
      <c r="AK157" s="1">
        <f t="shared" si="48"/>
        <v>10503172.771920092</v>
      </c>
      <c r="AL157" s="1">
        <f t="shared" si="50"/>
        <v>11343426.593673704</v>
      </c>
      <c r="AM157" s="1">
        <f t="shared" si="50"/>
        <v>12250900.7211676</v>
      </c>
      <c r="AN157" s="1">
        <f t="shared" si="50"/>
        <v>13230972.778861009</v>
      </c>
      <c r="AO157" s="1">
        <f t="shared" si="50"/>
        <v>14289450.601169894</v>
      </c>
      <c r="AP157" s="1">
        <f t="shared" si="50"/>
        <v>15432606.649263484</v>
      </c>
      <c r="AQ157" s="1">
        <f t="shared" si="50"/>
        <v>16667215.181204565</v>
      </c>
      <c r="AR157" s="1">
        <f t="shared" si="50"/>
        <v>18000592.395700932</v>
      </c>
      <c r="AS157" s="1">
        <f t="shared" si="50"/>
        <v>19440639.787357006</v>
      </c>
      <c r="AT157" s="1">
        <f t="shared" si="50"/>
        <v>20995890.970345572</v>
      </c>
      <c r="AU157" s="1">
        <f t="shared" si="50"/>
        <v>22675562.247973211</v>
      </c>
      <c r="AV157" s="1">
        <f t="shared" si="50"/>
        <v>24489607.227811076</v>
      </c>
      <c r="AW157" s="1">
        <f t="shared" si="50"/>
        <v>26448775.806035966</v>
      </c>
      <c r="AX157" s="1">
        <f t="shared" si="50"/>
        <v>28564677.870518841</v>
      </c>
      <c r="AY157" s="1">
        <f t="shared" si="50"/>
        <v>30849852.100160353</v>
      </c>
      <c r="AZ157" s="1">
        <f t="shared" si="50"/>
        <v>33317840.268173181</v>
      </c>
      <c r="BA157" s="1">
        <f t="shared" si="50"/>
        <v>35983267.489627041</v>
      </c>
      <c r="BB157" s="1">
        <f>(BC$80/$C$65)+BB$101</f>
        <v>2215400105.6555429</v>
      </c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</row>
    <row r="158" spans="2:102" customFormat="1" x14ac:dyDescent="0.2">
      <c r="B158" s="14">
        <v>52</v>
      </c>
      <c r="C158" s="1">
        <f t="shared" si="28"/>
        <v>-7500000</v>
      </c>
      <c r="D158" s="1">
        <f t="shared" si="29"/>
        <v>828584.06793228909</v>
      </c>
      <c r="E158" s="1">
        <f t="shared" si="30"/>
        <v>894870.79336687236</v>
      </c>
      <c r="F158" s="1">
        <f t="shared" si="31"/>
        <v>966460.45683622209</v>
      </c>
      <c r="G158" s="1">
        <f t="shared" si="32"/>
        <v>1043777.2933831201</v>
      </c>
      <c r="H158" s="1">
        <f t="shared" si="33"/>
        <v>1127279.4768537697</v>
      </c>
      <c r="I158" s="1">
        <f t="shared" si="34"/>
        <v>1217461.8350020715</v>
      </c>
      <c r="J158" s="1">
        <f t="shared" si="35"/>
        <v>1314858.781802237</v>
      </c>
      <c r="K158" s="1">
        <f t="shared" si="36"/>
        <v>1420047.4843464163</v>
      </c>
      <c r="L158" s="1">
        <f t="shared" si="37"/>
        <v>1533651.2830941295</v>
      </c>
      <c r="M158" s="1">
        <f t="shared" si="38"/>
        <v>1656343.3857416601</v>
      </c>
      <c r="N158" s="1">
        <f t="shared" si="39"/>
        <v>1788850.8566009931</v>
      </c>
      <c r="O158" s="1">
        <f t="shared" si="40"/>
        <v>1931958.9251290727</v>
      </c>
      <c r="P158" s="1">
        <f t="shared" si="41"/>
        <v>2086515.6391393987</v>
      </c>
      <c r="Q158" s="1">
        <f t="shared" si="49"/>
        <v>2253436.8902705512</v>
      </c>
      <c r="R158" s="1">
        <f t="shared" si="49"/>
        <v>2433711.8414921951</v>
      </c>
      <c r="S158" s="1">
        <f t="shared" si="49"/>
        <v>2628408.788811571</v>
      </c>
      <c r="T158" s="1">
        <f t="shared" si="49"/>
        <v>2838681.4919164968</v>
      </c>
      <c r="U158" s="1">
        <f t="shared" si="49"/>
        <v>3065776.0112698167</v>
      </c>
      <c r="V158" s="1">
        <f t="shared" si="49"/>
        <v>3311038.0921714022</v>
      </c>
      <c r="W158" s="1">
        <f t="shared" si="48"/>
        <v>3575921.1395451152</v>
      </c>
      <c r="X158" s="1">
        <f t="shared" si="48"/>
        <v>3861994.8307087244</v>
      </c>
      <c r="Y158" s="1">
        <f t="shared" si="48"/>
        <v>4170954.4171654219</v>
      </c>
      <c r="Z158" s="1">
        <f t="shared" si="48"/>
        <v>4504630.770538656</v>
      </c>
      <c r="AA158" s="1">
        <f t="shared" si="48"/>
        <v>4865001.2321817493</v>
      </c>
      <c r="AB158" s="1">
        <f t="shared" si="48"/>
        <v>5254201.330756289</v>
      </c>
      <c r="AC158" s="1">
        <f t="shared" si="48"/>
        <v>5674537.4372167923</v>
      </c>
      <c r="AD158" s="1">
        <f t="shared" si="48"/>
        <v>6128500.4321941352</v>
      </c>
      <c r="AE158" s="1">
        <f t="shared" si="48"/>
        <v>6618780.4667696683</v>
      </c>
      <c r="AF158" s="1">
        <f t="shared" si="48"/>
        <v>7148282.9041112419</v>
      </c>
      <c r="AG158" s="1">
        <f t="shared" si="48"/>
        <v>7720145.5364401415</v>
      </c>
      <c r="AH158" s="1">
        <f t="shared" si="48"/>
        <v>8337757.179355354</v>
      </c>
      <c r="AI158" s="1">
        <f t="shared" si="48"/>
        <v>9004777.7537037842</v>
      </c>
      <c r="AJ158" s="1">
        <f t="shared" si="48"/>
        <v>9725159.9740000851</v>
      </c>
      <c r="AK158" s="1">
        <f t="shared" si="48"/>
        <v>10503172.771920092</v>
      </c>
      <c r="AL158" s="1">
        <f t="shared" si="50"/>
        <v>11343426.593673704</v>
      </c>
      <c r="AM158" s="1">
        <f t="shared" si="50"/>
        <v>12250900.7211676</v>
      </c>
      <c r="AN158" s="1">
        <f t="shared" si="50"/>
        <v>13230972.778861009</v>
      </c>
      <c r="AO158" s="1">
        <f t="shared" si="50"/>
        <v>14289450.601169894</v>
      </c>
      <c r="AP158" s="1">
        <f t="shared" si="50"/>
        <v>15432606.649263484</v>
      </c>
      <c r="AQ158" s="1">
        <f t="shared" si="50"/>
        <v>16667215.181204565</v>
      </c>
      <c r="AR158" s="1">
        <f t="shared" si="50"/>
        <v>18000592.395700932</v>
      </c>
      <c r="AS158" s="1">
        <f t="shared" si="50"/>
        <v>19440639.787357006</v>
      </c>
      <c r="AT158" s="1">
        <f t="shared" si="50"/>
        <v>20995890.970345572</v>
      </c>
      <c r="AU158" s="1">
        <f t="shared" si="50"/>
        <v>22675562.247973211</v>
      </c>
      <c r="AV158" s="1">
        <f t="shared" si="50"/>
        <v>24489607.227811076</v>
      </c>
      <c r="AW158" s="1">
        <f t="shared" si="50"/>
        <v>26448775.806035966</v>
      </c>
      <c r="AX158" s="1">
        <f t="shared" si="50"/>
        <v>28564677.870518841</v>
      </c>
      <c r="AY158" s="1">
        <f t="shared" si="50"/>
        <v>30849852.100160353</v>
      </c>
      <c r="AZ158" s="1">
        <f t="shared" si="50"/>
        <v>33317840.268173181</v>
      </c>
      <c r="BA158" s="1">
        <f t="shared" si="50"/>
        <v>35983267.489627041</v>
      </c>
      <c r="BB158" s="1">
        <f t="shared" si="50"/>
        <v>38861928.888797201</v>
      </c>
      <c r="BC158" s="1">
        <f>(BD$80/$C$65)+BC$101</f>
        <v>2392632114.1079865</v>
      </c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spans="2:102" customFormat="1" x14ac:dyDescent="0.2">
      <c r="B159" s="14">
        <v>53</v>
      </c>
      <c r="C159" s="1">
        <f t="shared" si="28"/>
        <v>-7500000</v>
      </c>
      <c r="D159" s="1">
        <f t="shared" si="29"/>
        <v>828584.06793228909</v>
      </c>
      <c r="E159" s="1">
        <f t="shared" si="30"/>
        <v>894870.79336687236</v>
      </c>
      <c r="F159" s="1">
        <f t="shared" si="31"/>
        <v>966460.45683622209</v>
      </c>
      <c r="G159" s="1">
        <f t="shared" si="32"/>
        <v>1043777.2933831201</v>
      </c>
      <c r="H159" s="1">
        <f t="shared" si="33"/>
        <v>1127279.4768537697</v>
      </c>
      <c r="I159" s="1">
        <f t="shared" si="34"/>
        <v>1217461.8350020715</v>
      </c>
      <c r="J159" s="1">
        <f t="shared" si="35"/>
        <v>1314858.781802237</v>
      </c>
      <c r="K159" s="1">
        <f t="shared" si="36"/>
        <v>1420047.4843464163</v>
      </c>
      <c r="L159" s="1">
        <f t="shared" si="37"/>
        <v>1533651.2830941295</v>
      </c>
      <c r="M159" s="1">
        <f t="shared" si="38"/>
        <v>1656343.3857416601</v>
      </c>
      <c r="N159" s="1">
        <f t="shared" si="39"/>
        <v>1788850.8566009931</v>
      </c>
      <c r="O159" s="1">
        <f t="shared" si="40"/>
        <v>1931958.9251290727</v>
      </c>
      <c r="P159" s="1">
        <f t="shared" si="41"/>
        <v>2086515.6391393987</v>
      </c>
      <c r="Q159" s="1">
        <f t="shared" si="49"/>
        <v>2253436.8902705512</v>
      </c>
      <c r="R159" s="1">
        <f t="shared" si="49"/>
        <v>2433711.8414921951</v>
      </c>
      <c r="S159" s="1">
        <f t="shared" si="49"/>
        <v>2628408.788811571</v>
      </c>
      <c r="T159" s="1">
        <f t="shared" si="49"/>
        <v>2838681.4919164968</v>
      </c>
      <c r="U159" s="1">
        <f t="shared" si="49"/>
        <v>3065776.0112698167</v>
      </c>
      <c r="V159" s="1">
        <f t="shared" si="49"/>
        <v>3311038.0921714022</v>
      </c>
      <c r="W159" s="1">
        <f t="shared" si="48"/>
        <v>3575921.1395451152</v>
      </c>
      <c r="X159" s="1">
        <f t="shared" si="48"/>
        <v>3861994.8307087244</v>
      </c>
      <c r="Y159" s="1">
        <f t="shared" si="48"/>
        <v>4170954.4171654219</v>
      </c>
      <c r="Z159" s="1">
        <f t="shared" si="48"/>
        <v>4504630.770538656</v>
      </c>
      <c r="AA159" s="1">
        <f t="shared" si="48"/>
        <v>4865001.2321817493</v>
      </c>
      <c r="AB159" s="1">
        <f t="shared" si="48"/>
        <v>5254201.330756289</v>
      </c>
      <c r="AC159" s="1">
        <f t="shared" si="48"/>
        <v>5674537.4372167923</v>
      </c>
      <c r="AD159" s="1">
        <f t="shared" si="48"/>
        <v>6128500.4321941352</v>
      </c>
      <c r="AE159" s="1">
        <f t="shared" si="48"/>
        <v>6618780.4667696683</v>
      </c>
      <c r="AF159" s="1">
        <f t="shared" si="48"/>
        <v>7148282.9041112419</v>
      </c>
      <c r="AG159" s="1">
        <f t="shared" si="48"/>
        <v>7720145.5364401415</v>
      </c>
      <c r="AH159" s="1">
        <f t="shared" si="48"/>
        <v>8337757.179355354</v>
      </c>
      <c r="AI159" s="1">
        <f t="shared" si="48"/>
        <v>9004777.7537037842</v>
      </c>
      <c r="AJ159" s="1">
        <f t="shared" si="48"/>
        <v>9725159.9740000851</v>
      </c>
      <c r="AK159" s="1">
        <f t="shared" si="48"/>
        <v>10503172.771920092</v>
      </c>
      <c r="AL159" s="1">
        <f t="shared" si="50"/>
        <v>11343426.593673704</v>
      </c>
      <c r="AM159" s="1">
        <f t="shared" si="50"/>
        <v>12250900.7211676</v>
      </c>
      <c r="AN159" s="1">
        <f t="shared" si="50"/>
        <v>13230972.778861009</v>
      </c>
      <c r="AO159" s="1">
        <f t="shared" si="50"/>
        <v>14289450.601169894</v>
      </c>
      <c r="AP159" s="1">
        <f t="shared" si="50"/>
        <v>15432606.649263484</v>
      </c>
      <c r="AQ159" s="1">
        <f t="shared" si="50"/>
        <v>16667215.181204565</v>
      </c>
      <c r="AR159" s="1">
        <f t="shared" si="50"/>
        <v>18000592.395700932</v>
      </c>
      <c r="AS159" s="1">
        <f t="shared" si="50"/>
        <v>19440639.787357006</v>
      </c>
      <c r="AT159" s="1">
        <f t="shared" si="50"/>
        <v>20995890.970345572</v>
      </c>
      <c r="AU159" s="1">
        <f t="shared" si="50"/>
        <v>22675562.247973211</v>
      </c>
      <c r="AV159" s="1">
        <f t="shared" si="50"/>
        <v>24489607.227811076</v>
      </c>
      <c r="AW159" s="1">
        <f t="shared" si="50"/>
        <v>26448775.806035966</v>
      </c>
      <c r="AX159" s="1">
        <f t="shared" si="50"/>
        <v>28564677.870518841</v>
      </c>
      <c r="AY159" s="1">
        <f t="shared" si="50"/>
        <v>30849852.100160353</v>
      </c>
      <c r="AZ159" s="1">
        <f t="shared" si="50"/>
        <v>33317840.268173181</v>
      </c>
      <c r="BA159" s="1">
        <f t="shared" si="50"/>
        <v>35983267.489627041</v>
      </c>
      <c r="BB159" s="1">
        <f>BB$101</f>
        <v>38861928.888797201</v>
      </c>
      <c r="BC159" s="1">
        <f>BC$101</f>
        <v>41970883.199900992</v>
      </c>
      <c r="BD159" s="1">
        <f>(BE$80/$C$65)+BD$101</f>
        <v>2584042683.2366261</v>
      </c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2:102" customFormat="1" x14ac:dyDescent="0.2">
      <c r="B160" s="14">
        <v>54</v>
      </c>
      <c r="C160" s="1">
        <f t="shared" si="28"/>
        <v>-7500000</v>
      </c>
      <c r="D160" s="1">
        <f t="shared" si="29"/>
        <v>828584.06793228909</v>
      </c>
      <c r="E160" s="1">
        <f t="shared" si="30"/>
        <v>894870.79336687236</v>
      </c>
      <c r="F160" s="1">
        <f t="shared" si="31"/>
        <v>966460.45683622209</v>
      </c>
      <c r="G160" s="1">
        <f t="shared" si="32"/>
        <v>1043777.2933831201</v>
      </c>
      <c r="H160" s="1">
        <f t="shared" si="33"/>
        <v>1127279.4768537697</v>
      </c>
      <c r="I160" s="1">
        <f t="shared" si="34"/>
        <v>1217461.8350020715</v>
      </c>
      <c r="J160" s="1">
        <f t="shared" si="35"/>
        <v>1314858.781802237</v>
      </c>
      <c r="K160" s="1">
        <f t="shared" si="36"/>
        <v>1420047.4843464163</v>
      </c>
      <c r="L160" s="1">
        <f t="shared" si="37"/>
        <v>1533651.2830941295</v>
      </c>
      <c r="M160" s="1">
        <f t="shared" si="38"/>
        <v>1656343.3857416601</v>
      </c>
      <c r="N160" s="1">
        <f t="shared" si="39"/>
        <v>1788850.8566009931</v>
      </c>
      <c r="O160" s="1">
        <f t="shared" si="40"/>
        <v>1931958.9251290727</v>
      </c>
      <c r="P160" s="1">
        <f t="shared" si="41"/>
        <v>2086515.6391393987</v>
      </c>
      <c r="Q160" s="1">
        <f t="shared" si="49"/>
        <v>2253436.8902705512</v>
      </c>
      <c r="R160" s="1">
        <f t="shared" si="49"/>
        <v>2433711.8414921951</v>
      </c>
      <c r="S160" s="1">
        <f t="shared" si="49"/>
        <v>2628408.788811571</v>
      </c>
      <c r="T160" s="1">
        <f t="shared" si="49"/>
        <v>2838681.4919164968</v>
      </c>
      <c r="U160" s="1">
        <f t="shared" si="49"/>
        <v>3065776.0112698167</v>
      </c>
      <c r="V160" s="1">
        <f t="shared" si="49"/>
        <v>3311038.0921714022</v>
      </c>
      <c r="W160" s="1">
        <f t="shared" si="48"/>
        <v>3575921.1395451152</v>
      </c>
      <c r="X160" s="1">
        <f t="shared" si="48"/>
        <v>3861994.8307087244</v>
      </c>
      <c r="Y160" s="1">
        <f t="shared" si="48"/>
        <v>4170954.4171654219</v>
      </c>
      <c r="Z160" s="1">
        <f t="shared" si="48"/>
        <v>4504630.770538656</v>
      </c>
      <c r="AA160" s="1">
        <f t="shared" si="48"/>
        <v>4865001.2321817493</v>
      </c>
      <c r="AB160" s="1">
        <f t="shared" si="48"/>
        <v>5254201.330756289</v>
      </c>
      <c r="AC160" s="1">
        <f t="shared" si="48"/>
        <v>5674537.4372167923</v>
      </c>
      <c r="AD160" s="1">
        <f t="shared" si="48"/>
        <v>6128500.4321941352</v>
      </c>
      <c r="AE160" s="1">
        <f t="shared" si="48"/>
        <v>6618780.4667696683</v>
      </c>
      <c r="AF160" s="1">
        <f t="shared" si="48"/>
        <v>7148282.9041112419</v>
      </c>
      <c r="AG160" s="1">
        <f t="shared" si="48"/>
        <v>7720145.5364401415</v>
      </c>
      <c r="AH160" s="1">
        <f t="shared" si="48"/>
        <v>8337757.179355354</v>
      </c>
      <c r="AI160" s="1">
        <f t="shared" si="48"/>
        <v>9004777.7537037842</v>
      </c>
      <c r="AJ160" s="1">
        <f t="shared" si="48"/>
        <v>9725159.9740000851</v>
      </c>
      <c r="AK160" s="1">
        <f t="shared" si="48"/>
        <v>10503172.771920092</v>
      </c>
      <c r="AL160" s="1">
        <f t="shared" si="50"/>
        <v>11343426.593673704</v>
      </c>
      <c r="AM160" s="1">
        <f t="shared" si="50"/>
        <v>12250900.7211676</v>
      </c>
      <c r="AN160" s="1">
        <f t="shared" si="50"/>
        <v>13230972.778861009</v>
      </c>
      <c r="AO160" s="1">
        <f t="shared" si="50"/>
        <v>14289450.601169894</v>
      </c>
      <c r="AP160" s="1">
        <f t="shared" si="50"/>
        <v>15432606.649263484</v>
      </c>
      <c r="AQ160" s="1">
        <f t="shared" si="50"/>
        <v>16667215.181204565</v>
      </c>
      <c r="AR160" s="1">
        <f t="shared" si="50"/>
        <v>18000592.395700932</v>
      </c>
      <c r="AS160" s="1">
        <f t="shared" si="50"/>
        <v>19440639.787357006</v>
      </c>
      <c r="AT160" s="1">
        <f t="shared" si="50"/>
        <v>20995890.970345572</v>
      </c>
      <c r="AU160" s="1">
        <f t="shared" si="50"/>
        <v>22675562.247973211</v>
      </c>
      <c r="AV160" s="1">
        <f t="shared" si="50"/>
        <v>24489607.227811076</v>
      </c>
      <c r="AW160" s="1">
        <f t="shared" si="50"/>
        <v>26448775.806035966</v>
      </c>
      <c r="AX160" s="1">
        <f t="shared" si="50"/>
        <v>28564677.870518841</v>
      </c>
      <c r="AY160" s="1">
        <f t="shared" si="50"/>
        <v>30849852.100160353</v>
      </c>
      <c r="AZ160" s="1">
        <f t="shared" si="50"/>
        <v>33317840.268173181</v>
      </c>
      <c r="BA160" s="1">
        <f t="shared" si="50"/>
        <v>35983267.489627041</v>
      </c>
      <c r="BB160" s="1">
        <f t="shared" si="50"/>
        <v>38861928.888797201</v>
      </c>
      <c r="BC160" s="1">
        <f t="shared" si="50"/>
        <v>41970883.199900992</v>
      </c>
      <c r="BD160" s="1">
        <f t="shared" si="50"/>
        <v>45328553.855893061</v>
      </c>
      <c r="BE160" s="1">
        <f>(BF$80/$C$65)+BE$101</f>
        <v>2729140293.9102263</v>
      </c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2:102" customFormat="1" x14ac:dyDescent="0.2">
      <c r="B161" s="14">
        <v>55</v>
      </c>
      <c r="C161" s="1">
        <f t="shared" si="28"/>
        <v>-7500000</v>
      </c>
      <c r="D161" s="1">
        <f t="shared" si="29"/>
        <v>828584.06793228909</v>
      </c>
      <c r="E161" s="1">
        <f t="shared" si="30"/>
        <v>894870.79336687236</v>
      </c>
      <c r="F161" s="1">
        <f t="shared" si="31"/>
        <v>966460.45683622209</v>
      </c>
      <c r="G161" s="1">
        <f t="shared" si="32"/>
        <v>1043777.2933831201</v>
      </c>
      <c r="H161" s="1">
        <f t="shared" si="33"/>
        <v>1127279.4768537697</v>
      </c>
      <c r="I161" s="1">
        <f t="shared" si="34"/>
        <v>1217461.8350020715</v>
      </c>
      <c r="J161" s="1">
        <f t="shared" si="35"/>
        <v>1314858.781802237</v>
      </c>
      <c r="K161" s="1">
        <f t="shared" si="36"/>
        <v>1420047.4843464163</v>
      </c>
      <c r="L161" s="1">
        <f t="shared" si="37"/>
        <v>1533651.2830941295</v>
      </c>
      <c r="M161" s="1">
        <f t="shared" si="38"/>
        <v>1656343.3857416601</v>
      </c>
      <c r="N161" s="1">
        <f t="shared" si="39"/>
        <v>1788850.8566009931</v>
      </c>
      <c r="O161" s="1">
        <f t="shared" si="40"/>
        <v>1931958.9251290727</v>
      </c>
      <c r="P161" s="1">
        <f t="shared" si="41"/>
        <v>2086515.6391393987</v>
      </c>
      <c r="Q161" s="1">
        <f t="shared" si="49"/>
        <v>2253436.8902705512</v>
      </c>
      <c r="R161" s="1">
        <f t="shared" si="49"/>
        <v>2433711.8414921951</v>
      </c>
      <c r="S161" s="1">
        <f t="shared" si="49"/>
        <v>2628408.788811571</v>
      </c>
      <c r="T161" s="1">
        <f t="shared" si="49"/>
        <v>2838681.4919164968</v>
      </c>
      <c r="U161" s="1">
        <f t="shared" si="49"/>
        <v>3065776.0112698167</v>
      </c>
      <c r="V161" s="1">
        <f t="shared" si="49"/>
        <v>3311038.0921714022</v>
      </c>
      <c r="W161" s="1">
        <f t="shared" si="48"/>
        <v>3575921.1395451152</v>
      </c>
      <c r="X161" s="1">
        <f t="shared" si="48"/>
        <v>3861994.8307087244</v>
      </c>
      <c r="Y161" s="1">
        <f t="shared" si="48"/>
        <v>4170954.4171654219</v>
      </c>
      <c r="Z161" s="1">
        <f t="shared" si="48"/>
        <v>4504630.770538656</v>
      </c>
      <c r="AA161" s="1">
        <f t="shared" si="48"/>
        <v>4865001.2321817493</v>
      </c>
      <c r="AB161" s="1">
        <f t="shared" si="48"/>
        <v>5254201.330756289</v>
      </c>
      <c r="AC161" s="1">
        <f t="shared" si="48"/>
        <v>5674537.4372167923</v>
      </c>
      <c r="AD161" s="1">
        <f t="shared" si="48"/>
        <v>6128500.4321941352</v>
      </c>
      <c r="AE161" s="1">
        <f t="shared" si="48"/>
        <v>6618780.4667696683</v>
      </c>
      <c r="AF161" s="1">
        <f t="shared" si="48"/>
        <v>7148282.9041112419</v>
      </c>
      <c r="AG161" s="1">
        <f t="shared" si="48"/>
        <v>7720145.5364401415</v>
      </c>
      <c r="AH161" s="1">
        <f t="shared" si="48"/>
        <v>8337757.179355354</v>
      </c>
      <c r="AI161" s="1">
        <f t="shared" si="48"/>
        <v>9004777.7537037842</v>
      </c>
      <c r="AJ161" s="1">
        <f t="shared" si="48"/>
        <v>9725159.9740000851</v>
      </c>
      <c r="AK161" s="1">
        <f t="shared" si="48"/>
        <v>10503172.771920092</v>
      </c>
      <c r="AL161" s="1">
        <f t="shared" si="50"/>
        <v>11343426.593673704</v>
      </c>
      <c r="AM161" s="1">
        <f t="shared" si="50"/>
        <v>12250900.7211676</v>
      </c>
      <c r="AN161" s="1">
        <f t="shared" si="50"/>
        <v>13230972.778861009</v>
      </c>
      <c r="AO161" s="1">
        <f t="shared" si="50"/>
        <v>14289450.601169894</v>
      </c>
      <c r="AP161" s="1">
        <f t="shared" si="50"/>
        <v>15432606.649263484</v>
      </c>
      <c r="AQ161" s="1">
        <f t="shared" si="50"/>
        <v>16667215.181204565</v>
      </c>
      <c r="AR161" s="1">
        <f t="shared" si="50"/>
        <v>18000592.395700932</v>
      </c>
      <c r="AS161" s="1">
        <f t="shared" si="50"/>
        <v>19440639.787357006</v>
      </c>
      <c r="AT161" s="1">
        <f t="shared" si="50"/>
        <v>20995890.970345572</v>
      </c>
      <c r="AU161" s="1">
        <f t="shared" si="50"/>
        <v>22675562.247973211</v>
      </c>
      <c r="AV161" s="1">
        <f t="shared" si="50"/>
        <v>24489607.227811076</v>
      </c>
      <c r="AW161" s="1">
        <f t="shared" si="50"/>
        <v>26448775.806035966</v>
      </c>
      <c r="AX161" s="1">
        <f t="shared" si="50"/>
        <v>28564677.870518841</v>
      </c>
      <c r="AY161" s="1">
        <f t="shared" si="50"/>
        <v>30849852.100160353</v>
      </c>
      <c r="AZ161" s="1">
        <f t="shared" si="50"/>
        <v>33317840.268173181</v>
      </c>
      <c r="BA161" s="1">
        <f t="shared" si="50"/>
        <v>35983267.489627041</v>
      </c>
      <c r="BB161" s="1">
        <f t="shared" si="50"/>
        <v>38861928.888797201</v>
      </c>
      <c r="BC161" s="1">
        <f t="shared" si="50"/>
        <v>41970883.199900992</v>
      </c>
      <c r="BD161" s="1">
        <f t="shared" si="50"/>
        <v>45328553.855893061</v>
      </c>
      <c r="BE161" s="1">
        <f t="shared" si="50"/>
        <v>48954838.164364524</v>
      </c>
      <c r="BF161" s="1">
        <f>(BG$80/$C$65)+BF$101</f>
        <v>3014027385.727201</v>
      </c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2:102" customFormat="1" x14ac:dyDescent="0.2">
      <c r="B162" s="14">
        <v>56</v>
      </c>
      <c r="C162" s="1">
        <f t="shared" si="28"/>
        <v>-7500000</v>
      </c>
      <c r="D162" s="1">
        <f t="shared" si="29"/>
        <v>828584.06793228909</v>
      </c>
      <c r="E162" s="1">
        <f t="shared" si="30"/>
        <v>894870.79336687236</v>
      </c>
      <c r="F162" s="1">
        <f t="shared" si="31"/>
        <v>966460.45683622209</v>
      </c>
      <c r="G162" s="1">
        <f t="shared" si="32"/>
        <v>1043777.2933831201</v>
      </c>
      <c r="H162" s="1">
        <f t="shared" si="33"/>
        <v>1127279.4768537697</v>
      </c>
      <c r="I162" s="1">
        <f t="shared" si="34"/>
        <v>1217461.8350020715</v>
      </c>
      <c r="J162" s="1">
        <f t="shared" si="35"/>
        <v>1314858.781802237</v>
      </c>
      <c r="K162" s="1">
        <f t="shared" si="36"/>
        <v>1420047.4843464163</v>
      </c>
      <c r="L162" s="1">
        <f t="shared" si="37"/>
        <v>1533651.2830941295</v>
      </c>
      <c r="M162" s="1">
        <f t="shared" si="38"/>
        <v>1656343.3857416601</v>
      </c>
      <c r="N162" s="1">
        <f t="shared" si="39"/>
        <v>1788850.8566009931</v>
      </c>
      <c r="O162" s="1">
        <f t="shared" si="40"/>
        <v>1931958.9251290727</v>
      </c>
      <c r="P162" s="1">
        <f t="shared" si="41"/>
        <v>2086515.6391393987</v>
      </c>
      <c r="Q162" s="1">
        <f t="shared" si="49"/>
        <v>2253436.8902705512</v>
      </c>
      <c r="R162" s="1">
        <f t="shared" si="49"/>
        <v>2433711.8414921951</v>
      </c>
      <c r="S162" s="1">
        <f t="shared" si="49"/>
        <v>2628408.788811571</v>
      </c>
      <c r="T162" s="1">
        <f t="shared" si="49"/>
        <v>2838681.4919164968</v>
      </c>
      <c r="U162" s="1">
        <f t="shared" si="49"/>
        <v>3065776.0112698167</v>
      </c>
      <c r="V162" s="1">
        <f t="shared" si="49"/>
        <v>3311038.0921714022</v>
      </c>
      <c r="W162" s="1">
        <f t="shared" si="48"/>
        <v>3575921.1395451152</v>
      </c>
      <c r="X162" s="1">
        <f t="shared" si="48"/>
        <v>3861994.8307087244</v>
      </c>
      <c r="Y162" s="1">
        <f t="shared" si="48"/>
        <v>4170954.4171654219</v>
      </c>
      <c r="Z162" s="1">
        <f t="shared" si="48"/>
        <v>4504630.770538656</v>
      </c>
      <c r="AA162" s="1">
        <f t="shared" si="48"/>
        <v>4865001.2321817493</v>
      </c>
      <c r="AB162" s="1">
        <f t="shared" si="48"/>
        <v>5254201.330756289</v>
      </c>
      <c r="AC162" s="1">
        <f t="shared" si="48"/>
        <v>5674537.4372167923</v>
      </c>
      <c r="AD162" s="1">
        <f t="shared" si="48"/>
        <v>6128500.4321941352</v>
      </c>
      <c r="AE162" s="1">
        <f t="shared" si="48"/>
        <v>6618780.4667696683</v>
      </c>
      <c r="AF162" s="1">
        <f t="shared" si="48"/>
        <v>7148282.9041112419</v>
      </c>
      <c r="AG162" s="1">
        <f t="shared" si="48"/>
        <v>7720145.5364401415</v>
      </c>
      <c r="AH162" s="1">
        <f t="shared" si="48"/>
        <v>8337757.179355354</v>
      </c>
      <c r="AI162" s="1">
        <f t="shared" si="48"/>
        <v>9004777.7537037842</v>
      </c>
      <c r="AJ162" s="1">
        <f t="shared" si="48"/>
        <v>9725159.9740000851</v>
      </c>
      <c r="AK162" s="1">
        <f t="shared" si="48"/>
        <v>10503172.771920092</v>
      </c>
      <c r="AL162" s="1">
        <f t="shared" si="50"/>
        <v>11343426.593673704</v>
      </c>
      <c r="AM162" s="1">
        <f t="shared" si="50"/>
        <v>12250900.7211676</v>
      </c>
      <c r="AN162" s="1">
        <f t="shared" si="50"/>
        <v>13230972.778861009</v>
      </c>
      <c r="AO162" s="1">
        <f t="shared" si="50"/>
        <v>14289450.601169894</v>
      </c>
      <c r="AP162" s="1">
        <f t="shared" si="50"/>
        <v>15432606.649263484</v>
      </c>
      <c r="AQ162" s="1">
        <f t="shared" si="50"/>
        <v>16667215.181204565</v>
      </c>
      <c r="AR162" s="1">
        <f t="shared" si="50"/>
        <v>18000592.395700932</v>
      </c>
      <c r="AS162" s="1">
        <f t="shared" si="50"/>
        <v>19440639.787357006</v>
      </c>
      <c r="AT162" s="1">
        <f t="shared" si="50"/>
        <v>20995890.970345572</v>
      </c>
      <c r="AU162" s="1">
        <f t="shared" si="50"/>
        <v>22675562.247973211</v>
      </c>
      <c r="AV162" s="1">
        <f t="shared" si="50"/>
        <v>24489607.227811076</v>
      </c>
      <c r="AW162" s="1">
        <f t="shared" si="50"/>
        <v>26448775.806035966</v>
      </c>
      <c r="AX162" s="1">
        <f t="shared" si="50"/>
        <v>28564677.870518841</v>
      </c>
      <c r="AY162" s="1">
        <f t="shared" si="50"/>
        <v>30849852.100160353</v>
      </c>
      <c r="AZ162" s="1">
        <f t="shared" si="50"/>
        <v>33317840.268173181</v>
      </c>
      <c r="BA162" s="1">
        <f t="shared" si="50"/>
        <v>35983267.489627041</v>
      </c>
      <c r="BB162" s="1">
        <f t="shared" ref="BB162:BJ166" si="51">BB$101</f>
        <v>38861928.888797201</v>
      </c>
      <c r="BC162" s="1">
        <f t="shared" si="51"/>
        <v>41970883.199900992</v>
      </c>
      <c r="BD162" s="1">
        <f t="shared" si="51"/>
        <v>45328553.855893061</v>
      </c>
      <c r="BE162" s="1">
        <f t="shared" si="51"/>
        <v>48954838.164364524</v>
      </c>
      <c r="BF162" s="1">
        <f t="shared" si="51"/>
        <v>52871225.217513673</v>
      </c>
      <c r="BG162" s="1">
        <f>(BH$80/$C$65)+BG$101</f>
        <v>3255149576.5853772</v>
      </c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2:102" customFormat="1" x14ac:dyDescent="0.2">
      <c r="B163" s="14">
        <v>57</v>
      </c>
      <c r="C163" s="1">
        <f t="shared" si="28"/>
        <v>-7500000</v>
      </c>
      <c r="D163" s="1">
        <f t="shared" si="29"/>
        <v>828584.06793228909</v>
      </c>
      <c r="E163" s="1">
        <f t="shared" si="30"/>
        <v>894870.79336687236</v>
      </c>
      <c r="F163" s="1">
        <f t="shared" si="31"/>
        <v>966460.45683622209</v>
      </c>
      <c r="G163" s="1">
        <f t="shared" si="32"/>
        <v>1043777.2933831201</v>
      </c>
      <c r="H163" s="1">
        <f t="shared" si="33"/>
        <v>1127279.4768537697</v>
      </c>
      <c r="I163" s="1">
        <f t="shared" si="34"/>
        <v>1217461.8350020715</v>
      </c>
      <c r="J163" s="1">
        <f t="shared" si="35"/>
        <v>1314858.781802237</v>
      </c>
      <c r="K163" s="1">
        <f t="shared" si="36"/>
        <v>1420047.4843464163</v>
      </c>
      <c r="L163" s="1">
        <f t="shared" si="37"/>
        <v>1533651.2830941295</v>
      </c>
      <c r="M163" s="1">
        <f t="shared" si="38"/>
        <v>1656343.3857416601</v>
      </c>
      <c r="N163" s="1">
        <f t="shared" si="39"/>
        <v>1788850.8566009931</v>
      </c>
      <c r="O163" s="1">
        <f t="shared" si="40"/>
        <v>1931958.9251290727</v>
      </c>
      <c r="P163" s="1">
        <f t="shared" si="41"/>
        <v>2086515.6391393987</v>
      </c>
      <c r="Q163" s="1">
        <f t="shared" si="49"/>
        <v>2253436.8902705512</v>
      </c>
      <c r="R163" s="1">
        <f t="shared" si="49"/>
        <v>2433711.8414921951</v>
      </c>
      <c r="S163" s="1">
        <f t="shared" si="49"/>
        <v>2628408.788811571</v>
      </c>
      <c r="T163" s="1">
        <f t="shared" si="49"/>
        <v>2838681.4919164968</v>
      </c>
      <c r="U163" s="1">
        <f t="shared" si="49"/>
        <v>3065776.0112698167</v>
      </c>
      <c r="V163" s="1">
        <f t="shared" si="49"/>
        <v>3311038.0921714022</v>
      </c>
      <c r="W163" s="1">
        <f t="shared" si="48"/>
        <v>3575921.1395451152</v>
      </c>
      <c r="X163" s="1">
        <f t="shared" si="48"/>
        <v>3861994.8307087244</v>
      </c>
      <c r="Y163" s="1">
        <f t="shared" si="48"/>
        <v>4170954.4171654219</v>
      </c>
      <c r="Z163" s="1">
        <f t="shared" si="48"/>
        <v>4504630.770538656</v>
      </c>
      <c r="AA163" s="1">
        <f t="shared" si="48"/>
        <v>4865001.2321817493</v>
      </c>
      <c r="AB163" s="1">
        <f t="shared" si="48"/>
        <v>5254201.330756289</v>
      </c>
      <c r="AC163" s="1">
        <f t="shared" si="48"/>
        <v>5674537.4372167923</v>
      </c>
      <c r="AD163" s="1">
        <f t="shared" si="48"/>
        <v>6128500.4321941352</v>
      </c>
      <c r="AE163" s="1">
        <f t="shared" si="48"/>
        <v>6618780.4667696683</v>
      </c>
      <c r="AF163" s="1">
        <f t="shared" si="48"/>
        <v>7148282.9041112419</v>
      </c>
      <c r="AG163" s="1">
        <f t="shared" si="48"/>
        <v>7720145.5364401415</v>
      </c>
      <c r="AH163" s="1">
        <f t="shared" si="48"/>
        <v>8337757.179355354</v>
      </c>
      <c r="AI163" s="1">
        <f t="shared" si="48"/>
        <v>9004777.7537037842</v>
      </c>
      <c r="AJ163" s="1">
        <f t="shared" si="48"/>
        <v>9725159.9740000851</v>
      </c>
      <c r="AK163" s="1">
        <f t="shared" si="48"/>
        <v>10503172.771920092</v>
      </c>
      <c r="AL163" s="1">
        <f t="shared" si="50"/>
        <v>11343426.593673704</v>
      </c>
      <c r="AM163" s="1">
        <f t="shared" si="50"/>
        <v>12250900.7211676</v>
      </c>
      <c r="AN163" s="1">
        <f t="shared" si="50"/>
        <v>13230972.778861009</v>
      </c>
      <c r="AO163" s="1">
        <f t="shared" si="50"/>
        <v>14289450.601169894</v>
      </c>
      <c r="AP163" s="1">
        <f t="shared" si="50"/>
        <v>15432606.649263484</v>
      </c>
      <c r="AQ163" s="1">
        <f t="shared" si="50"/>
        <v>16667215.181204565</v>
      </c>
      <c r="AR163" s="1">
        <f t="shared" si="50"/>
        <v>18000592.395700932</v>
      </c>
      <c r="AS163" s="1">
        <f t="shared" si="50"/>
        <v>19440639.787357006</v>
      </c>
      <c r="AT163" s="1">
        <f t="shared" si="50"/>
        <v>20995890.970345572</v>
      </c>
      <c r="AU163" s="1">
        <f t="shared" si="50"/>
        <v>22675562.247973211</v>
      </c>
      <c r="AV163" s="1">
        <f t="shared" si="50"/>
        <v>24489607.227811076</v>
      </c>
      <c r="AW163" s="1">
        <f t="shared" si="50"/>
        <v>26448775.806035966</v>
      </c>
      <c r="AX163" s="1">
        <f t="shared" si="50"/>
        <v>28564677.870518841</v>
      </c>
      <c r="AY163" s="1">
        <f t="shared" si="50"/>
        <v>30849852.100160353</v>
      </c>
      <c r="AZ163" s="1">
        <f t="shared" si="50"/>
        <v>33317840.268173181</v>
      </c>
      <c r="BA163" s="1">
        <f t="shared" si="50"/>
        <v>35983267.489627041</v>
      </c>
      <c r="BB163" s="1">
        <f t="shared" si="51"/>
        <v>38861928.888797201</v>
      </c>
      <c r="BC163" s="1">
        <f t="shared" si="51"/>
        <v>41970883.199900992</v>
      </c>
      <c r="BD163" s="1">
        <f t="shared" si="51"/>
        <v>45328553.855893061</v>
      </c>
      <c r="BE163" s="1">
        <f t="shared" si="51"/>
        <v>48954838.164364524</v>
      </c>
      <c r="BF163" s="1">
        <f>BF$101</f>
        <v>52871225.217513673</v>
      </c>
      <c r="BG163" s="1">
        <f>BG$101</f>
        <v>57100923.234914787</v>
      </c>
      <c r="BH163" s="1">
        <f>(BI$80/$C$65)+BH$101</f>
        <v>3515561542.7122068</v>
      </c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2:102" customFormat="1" x14ac:dyDescent="0.2">
      <c r="B164" s="14">
        <v>58</v>
      </c>
      <c r="C164" s="1">
        <f t="shared" si="28"/>
        <v>-7500000</v>
      </c>
      <c r="D164" s="1">
        <f t="shared" si="29"/>
        <v>828584.06793228909</v>
      </c>
      <c r="E164" s="1">
        <f t="shared" si="30"/>
        <v>894870.79336687236</v>
      </c>
      <c r="F164" s="1">
        <f t="shared" si="31"/>
        <v>966460.45683622209</v>
      </c>
      <c r="G164" s="1">
        <f t="shared" si="32"/>
        <v>1043777.2933831201</v>
      </c>
      <c r="H164" s="1">
        <f t="shared" si="33"/>
        <v>1127279.4768537697</v>
      </c>
      <c r="I164" s="1">
        <f t="shared" si="34"/>
        <v>1217461.8350020715</v>
      </c>
      <c r="J164" s="1">
        <f t="shared" si="35"/>
        <v>1314858.781802237</v>
      </c>
      <c r="K164" s="1">
        <f t="shared" si="36"/>
        <v>1420047.4843464163</v>
      </c>
      <c r="L164" s="1">
        <f t="shared" si="37"/>
        <v>1533651.2830941295</v>
      </c>
      <c r="M164" s="1">
        <f t="shared" si="38"/>
        <v>1656343.3857416601</v>
      </c>
      <c r="N164" s="1">
        <f t="shared" si="39"/>
        <v>1788850.8566009931</v>
      </c>
      <c r="O164" s="1">
        <f t="shared" si="40"/>
        <v>1931958.9251290727</v>
      </c>
      <c r="P164" s="1">
        <f t="shared" si="41"/>
        <v>2086515.6391393987</v>
      </c>
      <c r="Q164" s="1">
        <f t="shared" si="49"/>
        <v>2253436.8902705512</v>
      </c>
      <c r="R164" s="1">
        <f t="shared" si="49"/>
        <v>2433711.8414921951</v>
      </c>
      <c r="S164" s="1">
        <f t="shared" si="49"/>
        <v>2628408.788811571</v>
      </c>
      <c r="T164" s="1">
        <f t="shared" si="49"/>
        <v>2838681.4919164968</v>
      </c>
      <c r="U164" s="1">
        <f t="shared" si="49"/>
        <v>3065776.0112698167</v>
      </c>
      <c r="V164" s="1">
        <f t="shared" si="49"/>
        <v>3311038.0921714022</v>
      </c>
      <c r="W164" s="1">
        <f t="shared" si="48"/>
        <v>3575921.1395451152</v>
      </c>
      <c r="X164" s="1">
        <f t="shared" si="48"/>
        <v>3861994.8307087244</v>
      </c>
      <c r="Y164" s="1">
        <f t="shared" si="48"/>
        <v>4170954.4171654219</v>
      </c>
      <c r="Z164" s="1">
        <f t="shared" si="48"/>
        <v>4504630.770538656</v>
      </c>
      <c r="AA164" s="1">
        <f t="shared" si="48"/>
        <v>4865001.2321817493</v>
      </c>
      <c r="AB164" s="1">
        <f t="shared" si="48"/>
        <v>5254201.330756289</v>
      </c>
      <c r="AC164" s="1">
        <f t="shared" si="48"/>
        <v>5674537.4372167923</v>
      </c>
      <c r="AD164" s="1">
        <f t="shared" si="48"/>
        <v>6128500.4321941352</v>
      </c>
      <c r="AE164" s="1">
        <f t="shared" si="48"/>
        <v>6618780.4667696683</v>
      </c>
      <c r="AF164" s="1">
        <f t="shared" si="48"/>
        <v>7148282.9041112419</v>
      </c>
      <c r="AG164" s="1">
        <f t="shared" si="48"/>
        <v>7720145.5364401415</v>
      </c>
      <c r="AH164" s="1">
        <f t="shared" si="48"/>
        <v>8337757.179355354</v>
      </c>
      <c r="AI164" s="1">
        <f t="shared" si="48"/>
        <v>9004777.7537037842</v>
      </c>
      <c r="AJ164" s="1">
        <f t="shared" si="48"/>
        <v>9725159.9740000851</v>
      </c>
      <c r="AK164" s="1">
        <f t="shared" si="48"/>
        <v>10503172.771920092</v>
      </c>
      <c r="AL164" s="1">
        <f t="shared" si="50"/>
        <v>11343426.593673704</v>
      </c>
      <c r="AM164" s="1">
        <f t="shared" si="50"/>
        <v>12250900.7211676</v>
      </c>
      <c r="AN164" s="1">
        <f t="shared" si="50"/>
        <v>13230972.778861009</v>
      </c>
      <c r="AO164" s="1">
        <f t="shared" si="50"/>
        <v>14289450.601169894</v>
      </c>
      <c r="AP164" s="1">
        <f t="shared" si="50"/>
        <v>15432606.649263484</v>
      </c>
      <c r="AQ164" s="1">
        <f t="shared" si="50"/>
        <v>16667215.181204565</v>
      </c>
      <c r="AR164" s="1">
        <f t="shared" si="50"/>
        <v>18000592.395700932</v>
      </c>
      <c r="AS164" s="1">
        <f t="shared" si="50"/>
        <v>19440639.787357006</v>
      </c>
      <c r="AT164" s="1">
        <f t="shared" si="50"/>
        <v>20995890.970345572</v>
      </c>
      <c r="AU164" s="1">
        <f t="shared" si="50"/>
        <v>22675562.247973211</v>
      </c>
      <c r="AV164" s="1">
        <f t="shared" si="50"/>
        <v>24489607.227811076</v>
      </c>
      <c r="AW164" s="1">
        <f t="shared" si="50"/>
        <v>26448775.806035966</v>
      </c>
      <c r="AX164" s="1">
        <f t="shared" si="50"/>
        <v>28564677.870518841</v>
      </c>
      <c r="AY164" s="1">
        <f t="shared" si="50"/>
        <v>30849852.100160353</v>
      </c>
      <c r="AZ164" s="1">
        <f t="shared" si="50"/>
        <v>33317840.268173181</v>
      </c>
      <c r="BA164" s="1">
        <f t="shared" si="50"/>
        <v>35983267.489627041</v>
      </c>
      <c r="BB164" s="1">
        <f t="shared" si="51"/>
        <v>38861928.888797201</v>
      </c>
      <c r="BC164" s="1">
        <f t="shared" si="51"/>
        <v>41970883.199900992</v>
      </c>
      <c r="BD164" s="1">
        <f t="shared" si="51"/>
        <v>45328553.855893061</v>
      </c>
      <c r="BE164" s="1">
        <f t="shared" si="51"/>
        <v>48954838.164364524</v>
      </c>
      <c r="BF164" s="1">
        <f t="shared" si="51"/>
        <v>52871225.217513673</v>
      </c>
      <c r="BG164" s="1">
        <f t="shared" si="51"/>
        <v>57100923.234914787</v>
      </c>
      <c r="BH164" s="1">
        <f t="shared" si="51"/>
        <v>61668997.093707971</v>
      </c>
      <c r="BI164" s="1">
        <f>(BJ$80/$C$65)+BI$101</f>
        <v>3796806466.1291838</v>
      </c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2:102" customFormat="1" x14ac:dyDescent="0.2">
      <c r="B165" s="14">
        <v>59</v>
      </c>
      <c r="C165" s="1">
        <f t="shared" si="28"/>
        <v>-7500000</v>
      </c>
      <c r="D165" s="1">
        <f t="shared" si="29"/>
        <v>828584.06793228909</v>
      </c>
      <c r="E165" s="1">
        <f t="shared" si="30"/>
        <v>894870.79336687236</v>
      </c>
      <c r="F165" s="1">
        <f t="shared" si="31"/>
        <v>966460.45683622209</v>
      </c>
      <c r="G165" s="1">
        <f t="shared" si="32"/>
        <v>1043777.2933831201</v>
      </c>
      <c r="H165" s="1">
        <f t="shared" si="33"/>
        <v>1127279.4768537697</v>
      </c>
      <c r="I165" s="1">
        <f t="shared" si="34"/>
        <v>1217461.8350020715</v>
      </c>
      <c r="J165" s="1">
        <f t="shared" si="35"/>
        <v>1314858.781802237</v>
      </c>
      <c r="K165" s="1">
        <f t="shared" si="36"/>
        <v>1420047.4843464163</v>
      </c>
      <c r="L165" s="1">
        <f t="shared" si="37"/>
        <v>1533651.2830941295</v>
      </c>
      <c r="M165" s="1">
        <f t="shared" si="38"/>
        <v>1656343.3857416601</v>
      </c>
      <c r="N165" s="1">
        <f t="shared" si="39"/>
        <v>1788850.8566009931</v>
      </c>
      <c r="O165" s="1">
        <f t="shared" si="40"/>
        <v>1931958.9251290727</v>
      </c>
      <c r="P165" s="1">
        <f t="shared" si="41"/>
        <v>2086515.6391393987</v>
      </c>
      <c r="Q165" s="1">
        <f t="shared" si="49"/>
        <v>2253436.8902705512</v>
      </c>
      <c r="R165" s="1">
        <f t="shared" si="49"/>
        <v>2433711.8414921951</v>
      </c>
      <c r="S165" s="1">
        <f t="shared" si="49"/>
        <v>2628408.788811571</v>
      </c>
      <c r="T165" s="1">
        <f t="shared" si="49"/>
        <v>2838681.4919164968</v>
      </c>
      <c r="U165" s="1">
        <f t="shared" si="49"/>
        <v>3065776.0112698167</v>
      </c>
      <c r="V165" s="1">
        <f t="shared" si="49"/>
        <v>3311038.0921714022</v>
      </c>
      <c r="W165" s="1">
        <f t="shared" si="48"/>
        <v>3575921.1395451152</v>
      </c>
      <c r="X165" s="1">
        <f t="shared" si="48"/>
        <v>3861994.8307087244</v>
      </c>
      <c r="Y165" s="1">
        <f t="shared" si="48"/>
        <v>4170954.4171654219</v>
      </c>
      <c r="Z165" s="1">
        <f t="shared" si="48"/>
        <v>4504630.770538656</v>
      </c>
      <c r="AA165" s="1">
        <f t="shared" si="48"/>
        <v>4865001.2321817493</v>
      </c>
      <c r="AB165" s="1">
        <f t="shared" si="48"/>
        <v>5254201.330756289</v>
      </c>
      <c r="AC165" s="1">
        <f t="shared" si="48"/>
        <v>5674537.4372167923</v>
      </c>
      <c r="AD165" s="1">
        <f t="shared" si="48"/>
        <v>6128500.4321941352</v>
      </c>
      <c r="AE165" s="1">
        <f t="shared" si="48"/>
        <v>6618780.4667696683</v>
      </c>
      <c r="AF165" s="1">
        <f t="shared" si="48"/>
        <v>7148282.9041112419</v>
      </c>
      <c r="AG165" s="1">
        <f t="shared" si="48"/>
        <v>7720145.5364401415</v>
      </c>
      <c r="AH165" s="1">
        <f t="shared" si="48"/>
        <v>8337757.179355354</v>
      </c>
      <c r="AI165" s="1">
        <f t="shared" si="48"/>
        <v>9004777.7537037842</v>
      </c>
      <c r="AJ165" s="1">
        <f t="shared" si="48"/>
        <v>9725159.9740000851</v>
      </c>
      <c r="AK165" s="1">
        <f t="shared" si="48"/>
        <v>10503172.771920092</v>
      </c>
      <c r="AL165" s="1">
        <f t="shared" si="50"/>
        <v>11343426.593673704</v>
      </c>
      <c r="AM165" s="1">
        <f t="shared" si="50"/>
        <v>12250900.7211676</v>
      </c>
      <c r="AN165" s="1">
        <f t="shared" si="50"/>
        <v>13230972.778861009</v>
      </c>
      <c r="AO165" s="1">
        <f t="shared" si="50"/>
        <v>14289450.601169894</v>
      </c>
      <c r="AP165" s="1">
        <f t="shared" si="50"/>
        <v>15432606.649263484</v>
      </c>
      <c r="AQ165" s="1">
        <f t="shared" si="50"/>
        <v>16667215.181204565</v>
      </c>
      <c r="AR165" s="1">
        <f t="shared" si="50"/>
        <v>18000592.395700932</v>
      </c>
      <c r="AS165" s="1">
        <f t="shared" si="50"/>
        <v>19440639.787357006</v>
      </c>
      <c r="AT165" s="1">
        <f t="shared" si="50"/>
        <v>20995890.970345572</v>
      </c>
      <c r="AU165" s="1">
        <f t="shared" si="50"/>
        <v>22675562.247973211</v>
      </c>
      <c r="AV165" s="1">
        <f t="shared" si="50"/>
        <v>24489607.227811076</v>
      </c>
      <c r="AW165" s="1">
        <f t="shared" si="50"/>
        <v>26448775.806035966</v>
      </c>
      <c r="AX165" s="1">
        <f t="shared" si="50"/>
        <v>28564677.870518841</v>
      </c>
      <c r="AY165" s="1">
        <f t="shared" si="50"/>
        <v>30849852.100160353</v>
      </c>
      <c r="AZ165" s="1">
        <f t="shared" si="50"/>
        <v>33317840.268173181</v>
      </c>
      <c r="BA165" s="1">
        <f t="shared" si="50"/>
        <v>35983267.489627041</v>
      </c>
      <c r="BB165" s="1">
        <f t="shared" si="51"/>
        <v>38861928.888797201</v>
      </c>
      <c r="BC165" s="1">
        <f t="shared" si="51"/>
        <v>41970883.199900992</v>
      </c>
      <c r="BD165" s="1">
        <f t="shared" si="51"/>
        <v>45328553.855893061</v>
      </c>
      <c r="BE165" s="1">
        <f t="shared" si="51"/>
        <v>48954838.164364524</v>
      </c>
      <c r="BF165" s="1">
        <f t="shared" si="51"/>
        <v>52871225.217513673</v>
      </c>
      <c r="BG165" s="1">
        <f t="shared" si="51"/>
        <v>57100923.234914787</v>
      </c>
      <c r="BH165" s="1">
        <f t="shared" si="51"/>
        <v>61668997.093707971</v>
      </c>
      <c r="BI165" s="1">
        <f t="shared" si="51"/>
        <v>66602516.861204609</v>
      </c>
      <c r="BJ165" s="1">
        <f>(BK$80/$C$65)+BJ$101</f>
        <v>4018081756.2861876</v>
      </c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2:102" customFormat="1" x14ac:dyDescent="0.2">
      <c r="B166" s="14">
        <v>60</v>
      </c>
      <c r="C166" s="1">
        <f t="shared" si="28"/>
        <v>-7500000</v>
      </c>
      <c r="D166" s="1">
        <f t="shared" si="29"/>
        <v>828584.06793228909</v>
      </c>
      <c r="E166" s="1">
        <f t="shared" si="30"/>
        <v>894870.79336687236</v>
      </c>
      <c r="F166" s="1">
        <f t="shared" si="31"/>
        <v>966460.45683622209</v>
      </c>
      <c r="G166" s="1">
        <f t="shared" si="32"/>
        <v>1043777.2933831201</v>
      </c>
      <c r="H166" s="1">
        <f t="shared" si="33"/>
        <v>1127279.4768537697</v>
      </c>
      <c r="I166" s="1">
        <f t="shared" si="34"/>
        <v>1217461.8350020715</v>
      </c>
      <c r="J166" s="1">
        <f t="shared" si="35"/>
        <v>1314858.781802237</v>
      </c>
      <c r="K166" s="1">
        <f t="shared" si="36"/>
        <v>1420047.4843464163</v>
      </c>
      <c r="L166" s="1">
        <f t="shared" si="37"/>
        <v>1533651.2830941295</v>
      </c>
      <c r="M166" s="1">
        <f t="shared" si="38"/>
        <v>1656343.3857416601</v>
      </c>
      <c r="N166" s="1">
        <f t="shared" si="39"/>
        <v>1788850.8566009931</v>
      </c>
      <c r="O166" s="1">
        <f t="shared" si="40"/>
        <v>1931958.9251290727</v>
      </c>
      <c r="P166" s="1">
        <f t="shared" si="41"/>
        <v>2086515.6391393987</v>
      </c>
      <c r="Q166" s="1">
        <f t="shared" si="49"/>
        <v>2253436.8902705512</v>
      </c>
      <c r="R166" s="1">
        <f t="shared" si="49"/>
        <v>2433711.8414921951</v>
      </c>
      <c r="S166" s="1">
        <f t="shared" si="49"/>
        <v>2628408.788811571</v>
      </c>
      <c r="T166" s="1">
        <f t="shared" si="49"/>
        <v>2838681.4919164968</v>
      </c>
      <c r="U166" s="1">
        <f t="shared" si="49"/>
        <v>3065776.0112698167</v>
      </c>
      <c r="V166" s="1">
        <f t="shared" si="49"/>
        <v>3311038.0921714022</v>
      </c>
      <c r="W166" s="1">
        <f t="shared" si="48"/>
        <v>3575921.1395451152</v>
      </c>
      <c r="X166" s="1">
        <f t="shared" si="48"/>
        <v>3861994.8307087244</v>
      </c>
      <c r="Y166" s="1">
        <f t="shared" si="48"/>
        <v>4170954.4171654219</v>
      </c>
      <c r="Z166" s="1">
        <f t="shared" si="48"/>
        <v>4504630.770538656</v>
      </c>
      <c r="AA166" s="1">
        <f t="shared" si="48"/>
        <v>4865001.2321817493</v>
      </c>
      <c r="AB166" s="1">
        <f t="shared" si="48"/>
        <v>5254201.330756289</v>
      </c>
      <c r="AC166" s="1">
        <f t="shared" si="48"/>
        <v>5674537.4372167923</v>
      </c>
      <c r="AD166" s="1">
        <f t="shared" si="48"/>
        <v>6128500.4321941352</v>
      </c>
      <c r="AE166" s="1">
        <f t="shared" si="48"/>
        <v>6618780.4667696683</v>
      </c>
      <c r="AF166" s="1">
        <f t="shared" si="48"/>
        <v>7148282.9041112419</v>
      </c>
      <c r="AG166" s="1">
        <f t="shared" si="48"/>
        <v>7720145.5364401415</v>
      </c>
      <c r="AH166" s="1">
        <f t="shared" si="48"/>
        <v>8337757.179355354</v>
      </c>
      <c r="AI166" s="1">
        <f t="shared" si="48"/>
        <v>9004777.7537037842</v>
      </c>
      <c r="AJ166" s="1">
        <f t="shared" si="48"/>
        <v>9725159.9740000851</v>
      </c>
      <c r="AK166" s="1">
        <f t="shared" si="48"/>
        <v>10503172.771920092</v>
      </c>
      <c r="AL166" s="1">
        <f t="shared" si="50"/>
        <v>11343426.593673704</v>
      </c>
      <c r="AM166" s="1">
        <f t="shared" si="50"/>
        <v>12250900.7211676</v>
      </c>
      <c r="AN166" s="1">
        <f t="shared" si="50"/>
        <v>13230972.778861009</v>
      </c>
      <c r="AO166" s="1">
        <f t="shared" si="50"/>
        <v>14289450.601169894</v>
      </c>
      <c r="AP166" s="1">
        <f t="shared" si="50"/>
        <v>15432606.649263484</v>
      </c>
      <c r="AQ166" s="1">
        <f t="shared" si="50"/>
        <v>16667215.181204565</v>
      </c>
      <c r="AR166" s="1">
        <f t="shared" si="50"/>
        <v>18000592.395700932</v>
      </c>
      <c r="AS166" s="1">
        <f t="shared" si="50"/>
        <v>19440639.787357006</v>
      </c>
      <c r="AT166" s="1">
        <f t="shared" si="50"/>
        <v>20995890.970345572</v>
      </c>
      <c r="AU166" s="1">
        <f t="shared" si="50"/>
        <v>22675562.247973211</v>
      </c>
      <c r="AV166" s="1">
        <f t="shared" si="50"/>
        <v>24489607.227811076</v>
      </c>
      <c r="AW166" s="1">
        <f t="shared" si="50"/>
        <v>26448775.806035966</v>
      </c>
      <c r="AX166" s="1">
        <f t="shared" si="50"/>
        <v>28564677.870518841</v>
      </c>
      <c r="AY166" s="1">
        <f t="shared" si="50"/>
        <v>30849852.100160353</v>
      </c>
      <c r="AZ166" s="1">
        <f t="shared" si="50"/>
        <v>33317840.268173181</v>
      </c>
      <c r="BA166" s="1">
        <f t="shared" si="50"/>
        <v>35983267.489627041</v>
      </c>
      <c r="BB166" s="1">
        <f t="shared" si="51"/>
        <v>38861928.888797201</v>
      </c>
      <c r="BC166" s="1">
        <f t="shared" si="51"/>
        <v>41970883.199900992</v>
      </c>
      <c r="BD166" s="1">
        <f t="shared" si="51"/>
        <v>45328553.855893061</v>
      </c>
      <c r="BE166" s="1">
        <f t="shared" si="51"/>
        <v>48954838.164364524</v>
      </c>
      <c r="BF166" s="1">
        <f t="shared" si="51"/>
        <v>52871225.217513673</v>
      </c>
      <c r="BG166" s="1">
        <f t="shared" si="51"/>
        <v>57100923.234914787</v>
      </c>
      <c r="BH166" s="1">
        <f t="shared" si="51"/>
        <v>61668997.093707971</v>
      </c>
      <c r="BI166" s="1">
        <f t="shared" si="51"/>
        <v>66602516.861204609</v>
      </c>
      <c r="BJ166" s="1">
        <f t="shared" si="51"/>
        <v>71930718.210100979</v>
      </c>
      <c r="BK166" s="1">
        <f>(BL$80/$C$65)+BK$101</f>
        <v>4428595062.0930815</v>
      </c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2:102" customFormat="1" x14ac:dyDescent="0.2">
      <c r="B167" s="14">
        <v>61</v>
      </c>
      <c r="C167" s="1">
        <f t="shared" si="28"/>
        <v>-7500000</v>
      </c>
      <c r="D167" s="1">
        <f t="shared" si="29"/>
        <v>828584.06793228909</v>
      </c>
      <c r="E167" s="1">
        <f t="shared" si="30"/>
        <v>894870.79336687236</v>
      </c>
      <c r="F167" s="1">
        <f t="shared" si="31"/>
        <v>966460.45683622209</v>
      </c>
      <c r="G167" s="1">
        <f t="shared" si="32"/>
        <v>1043777.2933831201</v>
      </c>
      <c r="H167" s="1">
        <f t="shared" si="33"/>
        <v>1127279.4768537697</v>
      </c>
      <c r="I167" s="1">
        <f t="shared" si="34"/>
        <v>1217461.8350020715</v>
      </c>
      <c r="J167" s="1">
        <f t="shared" si="35"/>
        <v>1314858.781802237</v>
      </c>
      <c r="K167" s="1">
        <f t="shared" si="36"/>
        <v>1420047.4843464163</v>
      </c>
      <c r="L167" s="1">
        <f t="shared" si="37"/>
        <v>1533651.2830941295</v>
      </c>
      <c r="M167" s="1">
        <f t="shared" si="38"/>
        <v>1656343.3857416601</v>
      </c>
      <c r="N167" s="1">
        <f t="shared" si="39"/>
        <v>1788850.8566009931</v>
      </c>
      <c r="O167" s="1">
        <f t="shared" si="40"/>
        <v>1931958.9251290727</v>
      </c>
      <c r="P167" s="1">
        <f t="shared" si="41"/>
        <v>2086515.6391393987</v>
      </c>
      <c r="Q167" s="1">
        <f t="shared" si="49"/>
        <v>2253436.8902705512</v>
      </c>
      <c r="R167" s="1">
        <f t="shared" si="49"/>
        <v>2433711.8414921951</v>
      </c>
      <c r="S167" s="1">
        <f t="shared" si="49"/>
        <v>2628408.788811571</v>
      </c>
      <c r="T167" s="1">
        <f t="shared" si="49"/>
        <v>2838681.4919164968</v>
      </c>
      <c r="U167" s="1">
        <f t="shared" si="49"/>
        <v>3065776.0112698167</v>
      </c>
      <c r="V167" s="1">
        <f t="shared" si="49"/>
        <v>3311038.0921714022</v>
      </c>
      <c r="W167" s="1">
        <f t="shared" si="48"/>
        <v>3575921.1395451152</v>
      </c>
      <c r="X167" s="1">
        <f t="shared" si="48"/>
        <v>3861994.8307087244</v>
      </c>
      <c r="Y167" s="1">
        <f t="shared" si="48"/>
        <v>4170954.4171654219</v>
      </c>
      <c r="Z167" s="1">
        <f t="shared" si="48"/>
        <v>4504630.770538656</v>
      </c>
      <c r="AA167" s="1">
        <f t="shared" si="48"/>
        <v>4865001.2321817493</v>
      </c>
      <c r="AB167" s="1">
        <f t="shared" si="48"/>
        <v>5254201.330756289</v>
      </c>
      <c r="AC167" s="1">
        <f t="shared" si="48"/>
        <v>5674537.4372167923</v>
      </c>
      <c r="AD167" s="1">
        <f t="shared" si="48"/>
        <v>6128500.4321941352</v>
      </c>
      <c r="AE167" s="1">
        <f t="shared" si="48"/>
        <v>6618780.4667696683</v>
      </c>
      <c r="AF167" s="1">
        <f t="shared" si="48"/>
        <v>7148282.9041112419</v>
      </c>
      <c r="AG167" s="1">
        <f t="shared" si="48"/>
        <v>7720145.5364401415</v>
      </c>
      <c r="AH167" s="1">
        <f t="shared" si="48"/>
        <v>8337757.179355354</v>
      </c>
      <c r="AI167" s="1">
        <f t="shared" si="48"/>
        <v>9004777.7537037842</v>
      </c>
      <c r="AJ167" s="1">
        <f t="shared" si="48"/>
        <v>9725159.9740000851</v>
      </c>
      <c r="AK167" s="1">
        <f t="shared" si="48"/>
        <v>10503172.771920092</v>
      </c>
      <c r="AL167" s="1">
        <f t="shared" si="50"/>
        <v>11343426.593673704</v>
      </c>
      <c r="AM167" s="1">
        <f t="shared" si="50"/>
        <v>12250900.7211676</v>
      </c>
      <c r="AN167" s="1">
        <f t="shared" si="50"/>
        <v>13230972.778861009</v>
      </c>
      <c r="AO167" s="1">
        <f t="shared" si="50"/>
        <v>14289450.601169894</v>
      </c>
      <c r="AP167" s="1">
        <f t="shared" si="50"/>
        <v>15432606.649263484</v>
      </c>
      <c r="AQ167" s="1">
        <f t="shared" si="50"/>
        <v>16667215.181204565</v>
      </c>
      <c r="AR167" s="1">
        <f t="shared" si="50"/>
        <v>18000592.395700932</v>
      </c>
      <c r="AS167" s="1">
        <f t="shared" si="50"/>
        <v>19440639.787357006</v>
      </c>
      <c r="AT167" s="1">
        <f t="shared" si="50"/>
        <v>20995890.970345572</v>
      </c>
      <c r="AU167" s="1">
        <f t="shared" si="50"/>
        <v>22675562.247973211</v>
      </c>
      <c r="AV167" s="1">
        <f t="shared" si="50"/>
        <v>24489607.227811076</v>
      </c>
      <c r="AW167" s="1">
        <f t="shared" si="50"/>
        <v>26448775.806035966</v>
      </c>
      <c r="AX167" s="1">
        <f t="shared" si="50"/>
        <v>28564677.870518841</v>
      </c>
      <c r="AY167" s="1">
        <f t="shared" si="50"/>
        <v>30849852.100160353</v>
      </c>
      <c r="AZ167" s="1">
        <f t="shared" si="50"/>
        <v>33317840.268173181</v>
      </c>
      <c r="BA167" s="1">
        <f t="shared" si="50"/>
        <v>35983267.489627041</v>
      </c>
      <c r="BB167" s="1">
        <f t="shared" ref="AZ167:BR182" si="52">BB$101</f>
        <v>38861928.888797201</v>
      </c>
      <c r="BC167" s="1">
        <f t="shared" si="52"/>
        <v>41970883.199900992</v>
      </c>
      <c r="BD167" s="1">
        <f t="shared" si="52"/>
        <v>45328553.855893061</v>
      </c>
      <c r="BE167" s="1">
        <f t="shared" si="52"/>
        <v>48954838.164364524</v>
      </c>
      <c r="BF167" s="1">
        <f t="shared" si="52"/>
        <v>52871225.217513673</v>
      </c>
      <c r="BG167" s="1">
        <f t="shared" si="52"/>
        <v>57100923.234914787</v>
      </c>
      <c r="BH167" s="1">
        <f t="shared" si="52"/>
        <v>61668997.093707971</v>
      </c>
      <c r="BI167" s="1">
        <f t="shared" si="52"/>
        <v>66602516.861204609</v>
      </c>
      <c r="BJ167" s="1">
        <f t="shared" si="52"/>
        <v>71930718.210100979</v>
      </c>
      <c r="BK167" s="1">
        <f t="shared" si="52"/>
        <v>77685175.666909084</v>
      </c>
      <c r="BL167" s="1">
        <f>(BM$80/$C$65)+BL$101</f>
        <v>4782882667.0605268</v>
      </c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2:102" customFormat="1" x14ac:dyDescent="0.2">
      <c r="B168" s="14">
        <v>62</v>
      </c>
      <c r="C168" s="1">
        <f t="shared" si="28"/>
        <v>-7500000</v>
      </c>
      <c r="D168" s="1">
        <f t="shared" si="29"/>
        <v>828584.06793228909</v>
      </c>
      <c r="E168" s="1">
        <f t="shared" si="30"/>
        <v>894870.79336687236</v>
      </c>
      <c r="F168" s="1">
        <f t="shared" si="31"/>
        <v>966460.45683622209</v>
      </c>
      <c r="G168" s="1">
        <f t="shared" si="32"/>
        <v>1043777.2933831201</v>
      </c>
      <c r="H168" s="1">
        <f t="shared" si="33"/>
        <v>1127279.4768537697</v>
      </c>
      <c r="I168" s="1">
        <f t="shared" si="34"/>
        <v>1217461.8350020715</v>
      </c>
      <c r="J168" s="1">
        <f t="shared" si="35"/>
        <v>1314858.781802237</v>
      </c>
      <c r="K168" s="1">
        <f t="shared" si="36"/>
        <v>1420047.4843464163</v>
      </c>
      <c r="L168" s="1">
        <f t="shared" si="37"/>
        <v>1533651.2830941295</v>
      </c>
      <c r="M168" s="1">
        <f t="shared" si="38"/>
        <v>1656343.3857416601</v>
      </c>
      <c r="N168" s="1">
        <f t="shared" si="39"/>
        <v>1788850.8566009931</v>
      </c>
      <c r="O168" s="1">
        <f t="shared" si="40"/>
        <v>1931958.9251290727</v>
      </c>
      <c r="P168" s="1">
        <f t="shared" si="41"/>
        <v>2086515.6391393987</v>
      </c>
      <c r="Q168" s="1">
        <f t="shared" si="49"/>
        <v>2253436.8902705512</v>
      </c>
      <c r="R168" s="1">
        <f t="shared" si="49"/>
        <v>2433711.8414921951</v>
      </c>
      <c r="S168" s="1">
        <f t="shared" si="49"/>
        <v>2628408.788811571</v>
      </c>
      <c r="T168" s="1">
        <f t="shared" si="49"/>
        <v>2838681.4919164968</v>
      </c>
      <c r="U168" s="1">
        <f t="shared" si="49"/>
        <v>3065776.0112698167</v>
      </c>
      <c r="V168" s="1">
        <f t="shared" si="49"/>
        <v>3311038.0921714022</v>
      </c>
      <c r="W168" s="1">
        <f t="shared" si="48"/>
        <v>3575921.1395451152</v>
      </c>
      <c r="X168" s="1">
        <f t="shared" si="48"/>
        <v>3861994.8307087244</v>
      </c>
      <c r="Y168" s="1">
        <f t="shared" si="48"/>
        <v>4170954.4171654219</v>
      </c>
      <c r="Z168" s="1">
        <f t="shared" si="48"/>
        <v>4504630.770538656</v>
      </c>
      <c r="AA168" s="1">
        <f t="shared" si="48"/>
        <v>4865001.2321817493</v>
      </c>
      <c r="AB168" s="1">
        <f t="shared" si="48"/>
        <v>5254201.330756289</v>
      </c>
      <c r="AC168" s="1">
        <f t="shared" si="48"/>
        <v>5674537.4372167923</v>
      </c>
      <c r="AD168" s="1">
        <f t="shared" si="48"/>
        <v>6128500.4321941352</v>
      </c>
      <c r="AE168" s="1">
        <f t="shared" si="48"/>
        <v>6618780.4667696683</v>
      </c>
      <c r="AF168" s="1">
        <f t="shared" si="48"/>
        <v>7148282.9041112419</v>
      </c>
      <c r="AG168" s="1">
        <f t="shared" si="48"/>
        <v>7720145.5364401415</v>
      </c>
      <c r="AH168" s="1">
        <f t="shared" si="48"/>
        <v>8337757.179355354</v>
      </c>
      <c r="AI168" s="1">
        <f t="shared" si="48"/>
        <v>9004777.7537037842</v>
      </c>
      <c r="AJ168" s="1">
        <f t="shared" si="48"/>
        <v>9725159.9740000851</v>
      </c>
      <c r="AK168" s="1">
        <f t="shared" si="48"/>
        <v>10503172.771920092</v>
      </c>
      <c r="AL168" s="1">
        <f t="shared" si="50"/>
        <v>11343426.593673704</v>
      </c>
      <c r="AM168" s="1">
        <f t="shared" si="50"/>
        <v>12250900.7211676</v>
      </c>
      <c r="AN168" s="1">
        <f t="shared" si="50"/>
        <v>13230972.778861009</v>
      </c>
      <c r="AO168" s="1">
        <f t="shared" si="50"/>
        <v>14289450.601169894</v>
      </c>
      <c r="AP168" s="1">
        <f t="shared" si="50"/>
        <v>15432606.649263484</v>
      </c>
      <c r="AQ168" s="1">
        <f t="shared" si="50"/>
        <v>16667215.181204565</v>
      </c>
      <c r="AR168" s="1">
        <f t="shared" si="50"/>
        <v>18000592.395700932</v>
      </c>
      <c r="AS168" s="1">
        <f t="shared" si="50"/>
        <v>19440639.787357006</v>
      </c>
      <c r="AT168" s="1">
        <f t="shared" si="50"/>
        <v>20995890.970345572</v>
      </c>
      <c r="AU168" s="1">
        <f t="shared" si="50"/>
        <v>22675562.247973211</v>
      </c>
      <c r="AV168" s="1">
        <f t="shared" si="50"/>
        <v>24489607.227811076</v>
      </c>
      <c r="AW168" s="1">
        <f t="shared" si="50"/>
        <v>26448775.806035966</v>
      </c>
      <c r="AX168" s="1">
        <f t="shared" si="50"/>
        <v>28564677.870518841</v>
      </c>
      <c r="AY168" s="1">
        <f t="shared" si="50"/>
        <v>30849852.100160353</v>
      </c>
      <c r="AZ168" s="1">
        <f t="shared" si="52"/>
        <v>33317840.268173181</v>
      </c>
      <c r="BA168" s="1">
        <f t="shared" si="52"/>
        <v>35983267.489627041</v>
      </c>
      <c r="BB168" s="1">
        <f t="shared" si="52"/>
        <v>38861928.888797201</v>
      </c>
      <c r="BC168" s="1">
        <f t="shared" si="52"/>
        <v>41970883.199900992</v>
      </c>
      <c r="BD168" s="1">
        <f t="shared" si="52"/>
        <v>45328553.855893061</v>
      </c>
      <c r="BE168" s="1">
        <f t="shared" si="52"/>
        <v>48954838.164364524</v>
      </c>
      <c r="BF168" s="1">
        <f t="shared" si="52"/>
        <v>52871225.217513673</v>
      </c>
      <c r="BG168" s="1">
        <f t="shared" si="52"/>
        <v>57100923.234914787</v>
      </c>
      <c r="BH168" s="1">
        <f t="shared" si="52"/>
        <v>61668997.093707971</v>
      </c>
      <c r="BI168" s="1">
        <f t="shared" si="52"/>
        <v>66602516.861204609</v>
      </c>
      <c r="BJ168" s="1">
        <f t="shared" si="52"/>
        <v>71930718.210100979</v>
      </c>
      <c r="BK168" s="1">
        <f t="shared" si="52"/>
        <v>77685175.666909084</v>
      </c>
      <c r="BL168" s="1">
        <f t="shared" si="52"/>
        <v>83899989.720261797</v>
      </c>
      <c r="BM168" s="1">
        <f>(BN$80/$C$65)+BM$101</f>
        <v>5165513280.4253702</v>
      </c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2:102" customFormat="1" x14ac:dyDescent="0.2">
      <c r="B169" s="14">
        <v>63</v>
      </c>
      <c r="C169" s="1">
        <f t="shared" si="28"/>
        <v>-7500000</v>
      </c>
      <c r="D169" s="1">
        <f t="shared" si="29"/>
        <v>828584.06793228909</v>
      </c>
      <c r="E169" s="1">
        <f t="shared" si="30"/>
        <v>894870.79336687236</v>
      </c>
      <c r="F169" s="1">
        <f t="shared" si="31"/>
        <v>966460.45683622209</v>
      </c>
      <c r="G169" s="1">
        <f t="shared" si="32"/>
        <v>1043777.2933831201</v>
      </c>
      <c r="H169" s="1">
        <f t="shared" si="33"/>
        <v>1127279.4768537697</v>
      </c>
      <c r="I169" s="1">
        <f t="shared" si="34"/>
        <v>1217461.8350020715</v>
      </c>
      <c r="J169" s="1">
        <f t="shared" si="35"/>
        <v>1314858.781802237</v>
      </c>
      <c r="K169" s="1">
        <f t="shared" si="36"/>
        <v>1420047.4843464163</v>
      </c>
      <c r="L169" s="1">
        <f t="shared" si="37"/>
        <v>1533651.2830941295</v>
      </c>
      <c r="M169" s="1">
        <f t="shared" si="38"/>
        <v>1656343.3857416601</v>
      </c>
      <c r="N169" s="1">
        <f t="shared" si="39"/>
        <v>1788850.8566009931</v>
      </c>
      <c r="O169" s="1">
        <f t="shared" si="40"/>
        <v>1931958.9251290727</v>
      </c>
      <c r="P169" s="1">
        <f t="shared" si="41"/>
        <v>2086515.6391393987</v>
      </c>
      <c r="Q169" s="1">
        <f t="shared" si="49"/>
        <v>2253436.8902705512</v>
      </c>
      <c r="R169" s="1">
        <f t="shared" si="49"/>
        <v>2433711.8414921951</v>
      </c>
      <c r="S169" s="1">
        <f t="shared" si="49"/>
        <v>2628408.788811571</v>
      </c>
      <c r="T169" s="1">
        <f t="shared" si="49"/>
        <v>2838681.4919164968</v>
      </c>
      <c r="U169" s="1">
        <f t="shared" si="49"/>
        <v>3065776.0112698167</v>
      </c>
      <c r="V169" s="1">
        <f t="shared" si="49"/>
        <v>3311038.0921714022</v>
      </c>
      <c r="W169" s="1">
        <f t="shared" si="48"/>
        <v>3575921.1395451152</v>
      </c>
      <c r="X169" s="1">
        <f t="shared" si="48"/>
        <v>3861994.8307087244</v>
      </c>
      <c r="Y169" s="1">
        <f t="shared" si="48"/>
        <v>4170954.4171654219</v>
      </c>
      <c r="Z169" s="1">
        <f t="shared" si="48"/>
        <v>4504630.770538656</v>
      </c>
      <c r="AA169" s="1">
        <f t="shared" si="48"/>
        <v>4865001.2321817493</v>
      </c>
      <c r="AB169" s="1">
        <f t="shared" si="48"/>
        <v>5254201.330756289</v>
      </c>
      <c r="AC169" s="1">
        <f t="shared" si="48"/>
        <v>5674537.4372167923</v>
      </c>
      <c r="AD169" s="1">
        <f t="shared" si="48"/>
        <v>6128500.4321941352</v>
      </c>
      <c r="AE169" s="1">
        <f t="shared" si="48"/>
        <v>6618780.4667696683</v>
      </c>
      <c r="AF169" s="1">
        <f t="shared" si="48"/>
        <v>7148282.9041112419</v>
      </c>
      <c r="AG169" s="1">
        <f t="shared" si="48"/>
        <v>7720145.5364401415</v>
      </c>
      <c r="AH169" s="1">
        <f t="shared" si="48"/>
        <v>8337757.179355354</v>
      </c>
      <c r="AI169" s="1">
        <f t="shared" si="48"/>
        <v>9004777.7537037842</v>
      </c>
      <c r="AJ169" s="1">
        <f t="shared" si="48"/>
        <v>9725159.9740000851</v>
      </c>
      <c r="AK169" s="1">
        <f t="shared" si="48"/>
        <v>10503172.771920092</v>
      </c>
      <c r="AL169" s="1">
        <f t="shared" si="50"/>
        <v>11343426.593673704</v>
      </c>
      <c r="AM169" s="1">
        <f t="shared" si="50"/>
        <v>12250900.7211676</v>
      </c>
      <c r="AN169" s="1">
        <f t="shared" si="50"/>
        <v>13230972.778861009</v>
      </c>
      <c r="AO169" s="1">
        <f t="shared" si="50"/>
        <v>14289450.601169894</v>
      </c>
      <c r="AP169" s="1">
        <f t="shared" si="50"/>
        <v>15432606.649263484</v>
      </c>
      <c r="AQ169" s="1">
        <f t="shared" si="50"/>
        <v>16667215.181204565</v>
      </c>
      <c r="AR169" s="1">
        <f t="shared" si="50"/>
        <v>18000592.395700932</v>
      </c>
      <c r="AS169" s="1">
        <f t="shared" si="50"/>
        <v>19440639.787357006</v>
      </c>
      <c r="AT169" s="1">
        <f t="shared" si="50"/>
        <v>20995890.970345572</v>
      </c>
      <c r="AU169" s="1">
        <f t="shared" si="50"/>
        <v>22675562.247973211</v>
      </c>
      <c r="AV169" s="1">
        <f t="shared" si="50"/>
        <v>24489607.227811076</v>
      </c>
      <c r="AW169" s="1">
        <f t="shared" si="50"/>
        <v>26448775.806035966</v>
      </c>
      <c r="AX169" s="1">
        <f t="shared" si="50"/>
        <v>28564677.870518841</v>
      </c>
      <c r="AY169" s="1">
        <f t="shared" si="50"/>
        <v>30849852.100160353</v>
      </c>
      <c r="AZ169" s="1">
        <f t="shared" si="52"/>
        <v>33317840.268173181</v>
      </c>
      <c r="BA169" s="1">
        <f t="shared" si="52"/>
        <v>35983267.489627041</v>
      </c>
      <c r="BB169" s="1">
        <f t="shared" si="52"/>
        <v>38861928.888797201</v>
      </c>
      <c r="BC169" s="1">
        <f t="shared" si="52"/>
        <v>41970883.199900992</v>
      </c>
      <c r="BD169" s="1">
        <f t="shared" si="52"/>
        <v>45328553.855893061</v>
      </c>
      <c r="BE169" s="1">
        <f t="shared" si="52"/>
        <v>48954838.164364524</v>
      </c>
      <c r="BF169" s="1">
        <f t="shared" si="52"/>
        <v>52871225.217513673</v>
      </c>
      <c r="BG169" s="1">
        <f t="shared" si="52"/>
        <v>57100923.234914787</v>
      </c>
      <c r="BH169" s="1">
        <f t="shared" si="52"/>
        <v>61668997.093707971</v>
      </c>
      <c r="BI169" s="1">
        <f t="shared" si="52"/>
        <v>66602516.861204609</v>
      </c>
      <c r="BJ169" s="1">
        <f t="shared" si="52"/>
        <v>71930718.210100979</v>
      </c>
      <c r="BK169" s="1">
        <f t="shared" si="52"/>
        <v>77685175.666909084</v>
      </c>
      <c r="BL169" s="1">
        <f t="shared" si="52"/>
        <v>83899989.720261797</v>
      </c>
      <c r="BM169" s="1">
        <f t="shared" si="52"/>
        <v>90611988.897882745</v>
      </c>
      <c r="BN169" s="1">
        <f>(BO$80/$C$65)+BN$101</f>
        <v>5578754342.8593988</v>
      </c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2:102" customFormat="1" x14ac:dyDescent="0.2">
      <c r="B170" s="14">
        <v>64</v>
      </c>
      <c r="C170" s="1">
        <f t="shared" si="28"/>
        <v>-7500000</v>
      </c>
      <c r="D170" s="1">
        <f t="shared" si="29"/>
        <v>828584.06793228909</v>
      </c>
      <c r="E170" s="1">
        <f t="shared" si="30"/>
        <v>894870.79336687236</v>
      </c>
      <c r="F170" s="1">
        <f t="shared" si="31"/>
        <v>966460.45683622209</v>
      </c>
      <c r="G170" s="1">
        <f t="shared" si="32"/>
        <v>1043777.2933831201</v>
      </c>
      <c r="H170" s="1">
        <f t="shared" si="33"/>
        <v>1127279.4768537697</v>
      </c>
      <c r="I170" s="1">
        <f t="shared" si="34"/>
        <v>1217461.8350020715</v>
      </c>
      <c r="J170" s="1">
        <f t="shared" si="35"/>
        <v>1314858.781802237</v>
      </c>
      <c r="K170" s="1">
        <f t="shared" si="36"/>
        <v>1420047.4843464163</v>
      </c>
      <c r="L170" s="1">
        <f t="shared" si="37"/>
        <v>1533651.2830941295</v>
      </c>
      <c r="M170" s="1">
        <f t="shared" si="38"/>
        <v>1656343.3857416601</v>
      </c>
      <c r="N170" s="1">
        <f t="shared" si="39"/>
        <v>1788850.8566009931</v>
      </c>
      <c r="O170" s="1">
        <f t="shared" si="40"/>
        <v>1931958.9251290727</v>
      </c>
      <c r="P170" s="1">
        <f t="shared" si="41"/>
        <v>2086515.6391393987</v>
      </c>
      <c r="Q170" s="1">
        <f t="shared" ref="Q170:W185" si="53">Q$101</f>
        <v>2253436.8902705512</v>
      </c>
      <c r="R170" s="1">
        <f t="shared" si="53"/>
        <v>2433711.8414921951</v>
      </c>
      <c r="S170" s="1">
        <f t="shared" si="53"/>
        <v>2628408.788811571</v>
      </c>
      <c r="T170" s="1">
        <f t="shared" si="53"/>
        <v>2838681.4919164968</v>
      </c>
      <c r="U170" s="1">
        <f t="shared" si="53"/>
        <v>3065776.0112698167</v>
      </c>
      <c r="V170" s="1">
        <f t="shared" si="53"/>
        <v>3311038.0921714022</v>
      </c>
      <c r="W170" s="1">
        <f t="shared" si="48"/>
        <v>3575921.1395451152</v>
      </c>
      <c r="X170" s="1">
        <f t="shared" si="48"/>
        <v>3861994.8307087244</v>
      </c>
      <c r="Y170" s="1">
        <f t="shared" si="48"/>
        <v>4170954.4171654219</v>
      </c>
      <c r="Z170" s="1">
        <f t="shared" si="48"/>
        <v>4504630.770538656</v>
      </c>
      <c r="AA170" s="1">
        <f t="shared" si="48"/>
        <v>4865001.2321817493</v>
      </c>
      <c r="AB170" s="1">
        <f t="shared" si="48"/>
        <v>5254201.330756289</v>
      </c>
      <c r="AC170" s="1">
        <f t="shared" si="48"/>
        <v>5674537.4372167923</v>
      </c>
      <c r="AD170" s="1">
        <f t="shared" si="48"/>
        <v>6128500.4321941352</v>
      </c>
      <c r="AE170" s="1">
        <f t="shared" si="48"/>
        <v>6618780.4667696683</v>
      </c>
      <c r="AF170" s="1">
        <f t="shared" si="48"/>
        <v>7148282.9041112419</v>
      </c>
      <c r="AG170" s="1">
        <f t="shared" si="48"/>
        <v>7720145.5364401415</v>
      </c>
      <c r="AH170" s="1">
        <f t="shared" si="48"/>
        <v>8337757.179355354</v>
      </c>
      <c r="AI170" s="1">
        <f t="shared" si="48"/>
        <v>9004777.7537037842</v>
      </c>
      <c r="AJ170" s="1">
        <f t="shared" si="48"/>
        <v>9725159.9740000851</v>
      </c>
      <c r="AK170" s="1">
        <f t="shared" si="48"/>
        <v>10503172.771920092</v>
      </c>
      <c r="AL170" s="1">
        <f t="shared" si="50"/>
        <v>11343426.593673704</v>
      </c>
      <c r="AM170" s="1">
        <f t="shared" si="50"/>
        <v>12250900.7211676</v>
      </c>
      <c r="AN170" s="1">
        <f t="shared" si="50"/>
        <v>13230972.778861009</v>
      </c>
      <c r="AO170" s="1">
        <f t="shared" si="50"/>
        <v>14289450.601169894</v>
      </c>
      <c r="AP170" s="1">
        <f t="shared" si="50"/>
        <v>15432606.649263484</v>
      </c>
      <c r="AQ170" s="1">
        <f t="shared" si="50"/>
        <v>16667215.181204565</v>
      </c>
      <c r="AR170" s="1">
        <f t="shared" si="50"/>
        <v>18000592.395700932</v>
      </c>
      <c r="AS170" s="1">
        <f t="shared" si="50"/>
        <v>19440639.787357006</v>
      </c>
      <c r="AT170" s="1">
        <f t="shared" si="50"/>
        <v>20995890.970345572</v>
      </c>
      <c r="AU170" s="1">
        <f t="shared" si="50"/>
        <v>22675562.247973211</v>
      </c>
      <c r="AV170" s="1">
        <f t="shared" si="50"/>
        <v>24489607.227811076</v>
      </c>
      <c r="AW170" s="1">
        <f t="shared" si="50"/>
        <v>26448775.806035966</v>
      </c>
      <c r="AX170" s="1">
        <f t="shared" si="50"/>
        <v>28564677.870518841</v>
      </c>
      <c r="AY170" s="1">
        <f t="shared" si="50"/>
        <v>30849852.100160353</v>
      </c>
      <c r="AZ170" s="1">
        <f t="shared" si="52"/>
        <v>33317840.268173181</v>
      </c>
      <c r="BA170" s="1">
        <f t="shared" si="52"/>
        <v>35983267.489627041</v>
      </c>
      <c r="BB170" s="1">
        <f t="shared" si="52"/>
        <v>38861928.888797201</v>
      </c>
      <c r="BC170" s="1">
        <f t="shared" si="52"/>
        <v>41970883.199900992</v>
      </c>
      <c r="BD170" s="1">
        <f t="shared" si="52"/>
        <v>45328553.855893061</v>
      </c>
      <c r="BE170" s="1">
        <f t="shared" si="52"/>
        <v>48954838.164364524</v>
      </c>
      <c r="BF170" s="1">
        <f t="shared" si="52"/>
        <v>52871225.217513673</v>
      </c>
      <c r="BG170" s="1">
        <f t="shared" si="52"/>
        <v>57100923.234914787</v>
      </c>
      <c r="BH170" s="1">
        <f t="shared" si="52"/>
        <v>61668997.093707971</v>
      </c>
      <c r="BI170" s="1">
        <f t="shared" si="52"/>
        <v>66602516.861204609</v>
      </c>
      <c r="BJ170" s="1">
        <f t="shared" si="52"/>
        <v>71930718.210100979</v>
      </c>
      <c r="BK170" s="1">
        <f t="shared" si="52"/>
        <v>77685175.666909084</v>
      </c>
      <c r="BL170" s="1">
        <f t="shared" si="52"/>
        <v>83899989.720261797</v>
      </c>
      <c r="BM170" s="1">
        <f t="shared" si="52"/>
        <v>90611988.897882745</v>
      </c>
      <c r="BN170" s="1">
        <f t="shared" si="52"/>
        <v>97860948.009713382</v>
      </c>
      <c r="BO170" s="1">
        <f>(BP$80/$C$65)+BO$101</f>
        <v>5914692261.1734247</v>
      </c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2:102" customFormat="1" x14ac:dyDescent="0.2">
      <c r="B171" s="14">
        <v>65</v>
      </c>
      <c r="C171" s="1">
        <f t="shared" si="28"/>
        <v>-7500000</v>
      </c>
      <c r="D171" s="1">
        <f t="shared" si="29"/>
        <v>828584.06793228909</v>
      </c>
      <c r="E171" s="1">
        <f t="shared" si="30"/>
        <v>894870.79336687236</v>
      </c>
      <c r="F171" s="1">
        <f t="shared" si="31"/>
        <v>966460.45683622209</v>
      </c>
      <c r="G171" s="1">
        <f t="shared" si="32"/>
        <v>1043777.2933831201</v>
      </c>
      <c r="H171" s="1">
        <f t="shared" si="33"/>
        <v>1127279.4768537697</v>
      </c>
      <c r="I171" s="1">
        <f t="shared" si="34"/>
        <v>1217461.8350020715</v>
      </c>
      <c r="J171" s="1">
        <f t="shared" si="35"/>
        <v>1314858.781802237</v>
      </c>
      <c r="K171" s="1">
        <f t="shared" si="36"/>
        <v>1420047.4843464163</v>
      </c>
      <c r="L171" s="1">
        <f t="shared" si="37"/>
        <v>1533651.2830941295</v>
      </c>
      <c r="M171" s="1">
        <f t="shared" si="38"/>
        <v>1656343.3857416601</v>
      </c>
      <c r="N171" s="1">
        <f t="shared" si="39"/>
        <v>1788850.8566009931</v>
      </c>
      <c r="O171" s="1">
        <f t="shared" si="40"/>
        <v>1931958.9251290727</v>
      </c>
      <c r="P171" s="1">
        <f t="shared" si="41"/>
        <v>2086515.6391393987</v>
      </c>
      <c r="Q171" s="1">
        <f t="shared" si="53"/>
        <v>2253436.8902705512</v>
      </c>
      <c r="R171" s="1">
        <f t="shared" si="53"/>
        <v>2433711.8414921951</v>
      </c>
      <c r="S171" s="1">
        <f t="shared" si="53"/>
        <v>2628408.788811571</v>
      </c>
      <c r="T171" s="1">
        <f t="shared" si="53"/>
        <v>2838681.4919164968</v>
      </c>
      <c r="U171" s="1">
        <f t="shared" si="53"/>
        <v>3065776.0112698167</v>
      </c>
      <c r="V171" s="1">
        <f t="shared" si="53"/>
        <v>3311038.0921714022</v>
      </c>
      <c r="W171" s="1">
        <f t="shared" si="48"/>
        <v>3575921.1395451152</v>
      </c>
      <c r="X171" s="1">
        <f t="shared" si="48"/>
        <v>3861994.8307087244</v>
      </c>
      <c r="Y171" s="1">
        <f t="shared" si="48"/>
        <v>4170954.4171654219</v>
      </c>
      <c r="Z171" s="1">
        <f t="shared" si="48"/>
        <v>4504630.770538656</v>
      </c>
      <c r="AA171" s="1">
        <f t="shared" si="48"/>
        <v>4865001.2321817493</v>
      </c>
      <c r="AB171" s="1">
        <f t="shared" si="48"/>
        <v>5254201.330756289</v>
      </c>
      <c r="AC171" s="1">
        <f t="shared" si="48"/>
        <v>5674537.4372167923</v>
      </c>
      <c r="AD171" s="1">
        <f t="shared" si="48"/>
        <v>6128500.4321941352</v>
      </c>
      <c r="AE171" s="1">
        <f t="shared" si="48"/>
        <v>6618780.4667696683</v>
      </c>
      <c r="AF171" s="1">
        <f t="shared" si="48"/>
        <v>7148282.9041112419</v>
      </c>
      <c r="AG171" s="1">
        <f t="shared" si="48"/>
        <v>7720145.5364401415</v>
      </c>
      <c r="AH171" s="1">
        <f t="shared" si="48"/>
        <v>8337757.179355354</v>
      </c>
      <c r="AI171" s="1">
        <f t="shared" si="48"/>
        <v>9004777.7537037842</v>
      </c>
      <c r="AJ171" s="1">
        <f t="shared" si="48"/>
        <v>9725159.9740000851</v>
      </c>
      <c r="AK171" s="1">
        <f t="shared" si="48"/>
        <v>10503172.771920092</v>
      </c>
      <c r="AL171" s="1">
        <f t="shared" ref="AL171:AY189" si="54">AL$101</f>
        <v>11343426.593673704</v>
      </c>
      <c r="AM171" s="1">
        <f t="shared" si="54"/>
        <v>12250900.7211676</v>
      </c>
      <c r="AN171" s="1">
        <f t="shared" si="54"/>
        <v>13230972.778861009</v>
      </c>
      <c r="AO171" s="1">
        <f t="shared" si="54"/>
        <v>14289450.601169894</v>
      </c>
      <c r="AP171" s="1">
        <f t="shared" si="54"/>
        <v>15432606.649263484</v>
      </c>
      <c r="AQ171" s="1">
        <f t="shared" si="54"/>
        <v>16667215.181204565</v>
      </c>
      <c r="AR171" s="1">
        <f t="shared" si="54"/>
        <v>18000592.395700932</v>
      </c>
      <c r="AS171" s="1">
        <f t="shared" si="54"/>
        <v>19440639.787357006</v>
      </c>
      <c r="AT171" s="1">
        <f t="shared" si="54"/>
        <v>20995890.970345572</v>
      </c>
      <c r="AU171" s="1">
        <f t="shared" si="54"/>
        <v>22675562.247973211</v>
      </c>
      <c r="AV171" s="1">
        <f t="shared" si="54"/>
        <v>24489607.227811076</v>
      </c>
      <c r="AW171" s="1">
        <f t="shared" si="54"/>
        <v>26448775.806035966</v>
      </c>
      <c r="AX171" s="1">
        <f t="shared" si="54"/>
        <v>28564677.870518841</v>
      </c>
      <c r="AY171" s="1">
        <f t="shared" si="54"/>
        <v>30849852.100160353</v>
      </c>
      <c r="AZ171" s="1">
        <f t="shared" si="52"/>
        <v>33317840.268173181</v>
      </c>
      <c r="BA171" s="1">
        <f t="shared" si="52"/>
        <v>35983267.489627041</v>
      </c>
      <c r="BB171" s="1">
        <f t="shared" si="52"/>
        <v>38861928.888797201</v>
      </c>
      <c r="BC171" s="1">
        <f t="shared" si="52"/>
        <v>41970883.199900992</v>
      </c>
      <c r="BD171" s="1">
        <f t="shared" si="52"/>
        <v>45328553.855893061</v>
      </c>
      <c r="BE171" s="1">
        <f t="shared" si="52"/>
        <v>48954838.164364524</v>
      </c>
      <c r="BF171" s="1">
        <f t="shared" si="52"/>
        <v>52871225.217513673</v>
      </c>
      <c r="BG171" s="1">
        <f t="shared" si="52"/>
        <v>57100923.234914787</v>
      </c>
      <c r="BH171" s="1">
        <f t="shared" si="52"/>
        <v>61668997.093707971</v>
      </c>
      <c r="BI171" s="1">
        <f t="shared" si="52"/>
        <v>66602516.861204609</v>
      </c>
      <c r="BJ171" s="1">
        <f t="shared" si="52"/>
        <v>71930718.210100979</v>
      </c>
      <c r="BK171" s="1">
        <f t="shared" si="52"/>
        <v>77685175.666909084</v>
      </c>
      <c r="BL171" s="1">
        <f t="shared" si="52"/>
        <v>83899989.720261797</v>
      </c>
      <c r="BM171" s="1">
        <f t="shared" si="52"/>
        <v>90611988.897882745</v>
      </c>
      <c r="BN171" s="1">
        <f t="shared" si="52"/>
        <v>97860948.009713382</v>
      </c>
      <c r="BO171" s="1">
        <f t="shared" si="52"/>
        <v>105689823.85049047</v>
      </c>
      <c r="BP171" s="1">
        <f>(BQ$80/$C$65)+BP$101</f>
        <v>6507059065.5112057</v>
      </c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2:102" customFormat="1" x14ac:dyDescent="0.2">
      <c r="B172" s="14">
        <v>66</v>
      </c>
      <c r="C172" s="1">
        <f t="shared" ref="C172:C205" si="55">$C$101</f>
        <v>-7500000</v>
      </c>
      <c r="D172" s="1">
        <f t="shared" si="29"/>
        <v>828584.06793228909</v>
      </c>
      <c r="E172" s="1">
        <f t="shared" si="30"/>
        <v>894870.79336687236</v>
      </c>
      <c r="F172" s="1">
        <f t="shared" si="31"/>
        <v>966460.45683622209</v>
      </c>
      <c r="G172" s="1">
        <f t="shared" si="32"/>
        <v>1043777.2933831201</v>
      </c>
      <c r="H172" s="1">
        <f t="shared" si="33"/>
        <v>1127279.4768537697</v>
      </c>
      <c r="I172" s="1">
        <f t="shared" si="34"/>
        <v>1217461.8350020715</v>
      </c>
      <c r="J172" s="1">
        <f t="shared" si="35"/>
        <v>1314858.781802237</v>
      </c>
      <c r="K172" s="1">
        <f t="shared" si="36"/>
        <v>1420047.4843464163</v>
      </c>
      <c r="L172" s="1">
        <f t="shared" si="37"/>
        <v>1533651.2830941295</v>
      </c>
      <c r="M172" s="1">
        <f t="shared" si="38"/>
        <v>1656343.3857416601</v>
      </c>
      <c r="N172" s="1">
        <f t="shared" si="39"/>
        <v>1788850.8566009931</v>
      </c>
      <c r="O172" s="1">
        <f t="shared" si="40"/>
        <v>1931958.9251290727</v>
      </c>
      <c r="P172" s="1">
        <f t="shared" si="41"/>
        <v>2086515.6391393987</v>
      </c>
      <c r="Q172" s="1">
        <f t="shared" si="53"/>
        <v>2253436.8902705512</v>
      </c>
      <c r="R172" s="1">
        <f t="shared" si="53"/>
        <v>2433711.8414921951</v>
      </c>
      <c r="S172" s="1">
        <f t="shared" si="53"/>
        <v>2628408.788811571</v>
      </c>
      <c r="T172" s="1">
        <f t="shared" si="53"/>
        <v>2838681.4919164968</v>
      </c>
      <c r="U172" s="1">
        <f t="shared" si="53"/>
        <v>3065776.0112698167</v>
      </c>
      <c r="V172" s="1">
        <f t="shared" si="53"/>
        <v>3311038.0921714022</v>
      </c>
      <c r="W172" s="1">
        <f t="shared" si="48"/>
        <v>3575921.1395451152</v>
      </c>
      <c r="X172" s="1">
        <f t="shared" si="48"/>
        <v>3861994.8307087244</v>
      </c>
      <c r="Y172" s="1">
        <f t="shared" si="48"/>
        <v>4170954.4171654219</v>
      </c>
      <c r="Z172" s="1">
        <f t="shared" si="48"/>
        <v>4504630.770538656</v>
      </c>
      <c r="AA172" s="1">
        <f t="shared" si="48"/>
        <v>4865001.2321817493</v>
      </c>
      <c r="AB172" s="1">
        <f t="shared" si="48"/>
        <v>5254201.330756289</v>
      </c>
      <c r="AC172" s="1">
        <f t="shared" si="48"/>
        <v>5674537.4372167923</v>
      </c>
      <c r="AD172" s="1">
        <f t="shared" si="48"/>
        <v>6128500.4321941352</v>
      </c>
      <c r="AE172" s="1">
        <f t="shared" si="48"/>
        <v>6618780.4667696683</v>
      </c>
      <c r="AF172" s="1">
        <f t="shared" si="48"/>
        <v>7148282.9041112419</v>
      </c>
      <c r="AG172" s="1">
        <f t="shared" si="48"/>
        <v>7720145.5364401415</v>
      </c>
      <c r="AH172" s="1">
        <f t="shared" si="48"/>
        <v>8337757.179355354</v>
      </c>
      <c r="AI172" s="1">
        <f t="shared" si="48"/>
        <v>9004777.7537037842</v>
      </c>
      <c r="AJ172" s="1">
        <f t="shared" si="48"/>
        <v>9725159.9740000851</v>
      </c>
      <c r="AK172" s="1">
        <f t="shared" si="48"/>
        <v>10503172.771920092</v>
      </c>
      <c r="AL172" s="1">
        <f t="shared" si="54"/>
        <v>11343426.593673704</v>
      </c>
      <c r="AM172" s="1">
        <f t="shared" si="54"/>
        <v>12250900.7211676</v>
      </c>
      <c r="AN172" s="1">
        <f t="shared" si="54"/>
        <v>13230972.778861009</v>
      </c>
      <c r="AO172" s="1">
        <f t="shared" si="54"/>
        <v>14289450.601169894</v>
      </c>
      <c r="AP172" s="1">
        <f t="shared" si="54"/>
        <v>15432606.649263484</v>
      </c>
      <c r="AQ172" s="1">
        <f t="shared" si="54"/>
        <v>16667215.181204565</v>
      </c>
      <c r="AR172" s="1">
        <f t="shared" si="54"/>
        <v>18000592.395700932</v>
      </c>
      <c r="AS172" s="1">
        <f t="shared" si="54"/>
        <v>19440639.787357006</v>
      </c>
      <c r="AT172" s="1">
        <f t="shared" si="54"/>
        <v>20995890.970345572</v>
      </c>
      <c r="AU172" s="1">
        <f t="shared" si="54"/>
        <v>22675562.247973211</v>
      </c>
      <c r="AV172" s="1">
        <f t="shared" si="54"/>
        <v>24489607.227811076</v>
      </c>
      <c r="AW172" s="1">
        <f t="shared" si="54"/>
        <v>26448775.806035966</v>
      </c>
      <c r="AX172" s="1">
        <f t="shared" si="54"/>
        <v>28564677.870518841</v>
      </c>
      <c r="AY172" s="1">
        <f t="shared" si="54"/>
        <v>30849852.100160353</v>
      </c>
      <c r="AZ172" s="1">
        <f t="shared" si="52"/>
        <v>33317840.268173181</v>
      </c>
      <c r="BA172" s="1">
        <f t="shared" si="52"/>
        <v>35983267.489627041</v>
      </c>
      <c r="BB172" s="1">
        <f t="shared" si="52"/>
        <v>38861928.888797201</v>
      </c>
      <c r="BC172" s="1">
        <f t="shared" si="52"/>
        <v>41970883.199900992</v>
      </c>
      <c r="BD172" s="1">
        <f t="shared" si="52"/>
        <v>45328553.855893061</v>
      </c>
      <c r="BE172" s="1">
        <f t="shared" si="52"/>
        <v>48954838.164364524</v>
      </c>
      <c r="BF172" s="1">
        <f t="shared" si="52"/>
        <v>52871225.217513673</v>
      </c>
      <c r="BG172" s="1">
        <f t="shared" si="52"/>
        <v>57100923.234914787</v>
      </c>
      <c r="BH172" s="1">
        <f t="shared" si="52"/>
        <v>61668997.093707971</v>
      </c>
      <c r="BI172" s="1">
        <f t="shared" si="52"/>
        <v>66602516.861204609</v>
      </c>
      <c r="BJ172" s="1">
        <f t="shared" si="52"/>
        <v>71930718.210100979</v>
      </c>
      <c r="BK172" s="1">
        <f t="shared" si="52"/>
        <v>77685175.666909084</v>
      </c>
      <c r="BL172" s="1">
        <f t="shared" si="52"/>
        <v>83899989.720261797</v>
      </c>
      <c r="BM172" s="1">
        <f t="shared" si="52"/>
        <v>90611988.897882745</v>
      </c>
      <c r="BN172" s="1">
        <f t="shared" si="52"/>
        <v>97860948.009713382</v>
      </c>
      <c r="BO172" s="1">
        <f t="shared" si="52"/>
        <v>105689823.85049047</v>
      </c>
      <c r="BP172" s="1">
        <f t="shared" si="52"/>
        <v>114145009.75852969</v>
      </c>
      <c r="BQ172" s="1">
        <f>(BR$80/$C$65)+BQ$101</f>
        <v>7027623790.7521038</v>
      </c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2:102" customFormat="1" x14ac:dyDescent="0.2">
      <c r="B173" s="14">
        <v>67</v>
      </c>
      <c r="C173" s="1">
        <f t="shared" si="55"/>
        <v>-7500000</v>
      </c>
      <c r="D173" s="1">
        <f t="shared" ref="D173:D205" si="56">$D$101</f>
        <v>828584.06793228909</v>
      </c>
      <c r="E173" s="1">
        <f t="shared" si="30"/>
        <v>894870.79336687236</v>
      </c>
      <c r="F173" s="1">
        <f t="shared" si="31"/>
        <v>966460.45683622209</v>
      </c>
      <c r="G173" s="1">
        <f t="shared" si="32"/>
        <v>1043777.2933831201</v>
      </c>
      <c r="H173" s="1">
        <f t="shared" si="33"/>
        <v>1127279.4768537697</v>
      </c>
      <c r="I173" s="1">
        <f t="shared" si="34"/>
        <v>1217461.8350020715</v>
      </c>
      <c r="J173" s="1">
        <f t="shared" si="35"/>
        <v>1314858.781802237</v>
      </c>
      <c r="K173" s="1">
        <f t="shared" si="36"/>
        <v>1420047.4843464163</v>
      </c>
      <c r="L173" s="1">
        <f t="shared" si="37"/>
        <v>1533651.2830941295</v>
      </c>
      <c r="M173" s="1">
        <f t="shared" si="38"/>
        <v>1656343.3857416601</v>
      </c>
      <c r="N173" s="1">
        <f t="shared" si="39"/>
        <v>1788850.8566009931</v>
      </c>
      <c r="O173" s="1">
        <f t="shared" si="40"/>
        <v>1931958.9251290727</v>
      </c>
      <c r="P173" s="1">
        <f t="shared" si="41"/>
        <v>2086515.6391393987</v>
      </c>
      <c r="Q173" s="1">
        <f t="shared" si="53"/>
        <v>2253436.8902705512</v>
      </c>
      <c r="R173" s="1">
        <f t="shared" si="53"/>
        <v>2433711.8414921951</v>
      </c>
      <c r="S173" s="1">
        <f t="shared" si="53"/>
        <v>2628408.788811571</v>
      </c>
      <c r="T173" s="1">
        <f t="shared" si="53"/>
        <v>2838681.4919164968</v>
      </c>
      <c r="U173" s="1">
        <f t="shared" si="53"/>
        <v>3065776.0112698167</v>
      </c>
      <c r="V173" s="1">
        <f t="shared" si="53"/>
        <v>3311038.0921714022</v>
      </c>
      <c r="W173" s="1">
        <f t="shared" si="48"/>
        <v>3575921.1395451152</v>
      </c>
      <c r="X173" s="1">
        <f t="shared" si="48"/>
        <v>3861994.8307087244</v>
      </c>
      <c r="Y173" s="1">
        <f t="shared" si="48"/>
        <v>4170954.4171654219</v>
      </c>
      <c r="Z173" s="1">
        <f t="shared" si="48"/>
        <v>4504630.770538656</v>
      </c>
      <c r="AA173" s="1">
        <f t="shared" si="48"/>
        <v>4865001.2321817493</v>
      </c>
      <c r="AB173" s="1">
        <f t="shared" si="48"/>
        <v>5254201.330756289</v>
      </c>
      <c r="AC173" s="1">
        <f t="shared" si="48"/>
        <v>5674537.4372167923</v>
      </c>
      <c r="AD173" s="1">
        <f t="shared" si="48"/>
        <v>6128500.4321941352</v>
      </c>
      <c r="AE173" s="1">
        <f t="shared" si="48"/>
        <v>6618780.4667696683</v>
      </c>
      <c r="AF173" s="1">
        <f t="shared" si="48"/>
        <v>7148282.9041112419</v>
      </c>
      <c r="AG173" s="1">
        <f t="shared" ref="X173:AK191" si="57">AG$101</f>
        <v>7720145.5364401415</v>
      </c>
      <c r="AH173" s="1">
        <f t="shared" si="57"/>
        <v>8337757.179355354</v>
      </c>
      <c r="AI173" s="1">
        <f t="shared" si="57"/>
        <v>9004777.7537037842</v>
      </c>
      <c r="AJ173" s="1">
        <f t="shared" si="57"/>
        <v>9725159.9740000851</v>
      </c>
      <c r="AK173" s="1">
        <f t="shared" si="57"/>
        <v>10503172.771920092</v>
      </c>
      <c r="AL173" s="1">
        <f t="shared" si="54"/>
        <v>11343426.593673704</v>
      </c>
      <c r="AM173" s="1">
        <f t="shared" si="54"/>
        <v>12250900.7211676</v>
      </c>
      <c r="AN173" s="1">
        <f t="shared" si="54"/>
        <v>13230972.778861009</v>
      </c>
      <c r="AO173" s="1">
        <f t="shared" si="54"/>
        <v>14289450.601169894</v>
      </c>
      <c r="AP173" s="1">
        <f t="shared" si="54"/>
        <v>15432606.649263484</v>
      </c>
      <c r="AQ173" s="1">
        <f t="shared" si="54"/>
        <v>16667215.181204565</v>
      </c>
      <c r="AR173" s="1">
        <f t="shared" si="54"/>
        <v>18000592.395700932</v>
      </c>
      <c r="AS173" s="1">
        <f t="shared" si="54"/>
        <v>19440639.787357006</v>
      </c>
      <c r="AT173" s="1">
        <f t="shared" si="54"/>
        <v>20995890.970345572</v>
      </c>
      <c r="AU173" s="1">
        <f t="shared" si="54"/>
        <v>22675562.247973211</v>
      </c>
      <c r="AV173" s="1">
        <f t="shared" si="54"/>
        <v>24489607.227811076</v>
      </c>
      <c r="AW173" s="1">
        <f t="shared" si="54"/>
        <v>26448775.806035966</v>
      </c>
      <c r="AX173" s="1">
        <f t="shared" si="54"/>
        <v>28564677.870518841</v>
      </c>
      <c r="AY173" s="1">
        <f t="shared" si="54"/>
        <v>30849852.100160353</v>
      </c>
      <c r="AZ173" s="1">
        <f t="shared" si="52"/>
        <v>33317840.268173181</v>
      </c>
      <c r="BA173" s="1">
        <f t="shared" si="52"/>
        <v>35983267.489627041</v>
      </c>
      <c r="BB173" s="1">
        <f t="shared" si="52"/>
        <v>38861928.888797201</v>
      </c>
      <c r="BC173" s="1">
        <f t="shared" si="52"/>
        <v>41970883.199900992</v>
      </c>
      <c r="BD173" s="1">
        <f t="shared" si="52"/>
        <v>45328553.855893061</v>
      </c>
      <c r="BE173" s="1">
        <f t="shared" si="52"/>
        <v>48954838.164364524</v>
      </c>
      <c r="BF173" s="1">
        <f t="shared" si="52"/>
        <v>52871225.217513673</v>
      </c>
      <c r="BG173" s="1">
        <f t="shared" si="52"/>
        <v>57100923.234914787</v>
      </c>
      <c r="BH173" s="1">
        <f t="shared" si="52"/>
        <v>61668997.093707971</v>
      </c>
      <c r="BI173" s="1">
        <f t="shared" si="52"/>
        <v>66602516.861204609</v>
      </c>
      <c r="BJ173" s="1">
        <f t="shared" si="52"/>
        <v>71930718.210100979</v>
      </c>
      <c r="BK173" s="1">
        <f t="shared" si="52"/>
        <v>77685175.666909084</v>
      </c>
      <c r="BL173" s="1">
        <f t="shared" si="52"/>
        <v>83899989.720261797</v>
      </c>
      <c r="BM173" s="1">
        <f t="shared" si="52"/>
        <v>90611988.897882745</v>
      </c>
      <c r="BN173" s="1">
        <f t="shared" si="52"/>
        <v>97860948.009713382</v>
      </c>
      <c r="BO173" s="1">
        <f t="shared" si="52"/>
        <v>105689823.85049047</v>
      </c>
      <c r="BP173" s="1">
        <f t="shared" si="52"/>
        <v>114145009.75852969</v>
      </c>
      <c r="BQ173" s="1">
        <f t="shared" si="52"/>
        <v>123276610.53921209</v>
      </c>
      <c r="BR173" s="1">
        <f>(BS$80/$C$65)+BR$101</f>
        <v>7589833694.0122719</v>
      </c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2:102" customFormat="1" x14ac:dyDescent="0.2">
      <c r="B174" s="14">
        <v>68</v>
      </c>
      <c r="C174" s="1">
        <f t="shared" si="55"/>
        <v>-7500000</v>
      </c>
      <c r="D174" s="1">
        <f t="shared" si="56"/>
        <v>828584.06793228909</v>
      </c>
      <c r="E174" s="1">
        <f t="shared" ref="E174:E205" si="58">$E$101</f>
        <v>894870.79336687236</v>
      </c>
      <c r="F174" s="1">
        <f t="shared" si="31"/>
        <v>966460.45683622209</v>
      </c>
      <c r="G174" s="1">
        <f t="shared" si="32"/>
        <v>1043777.2933831201</v>
      </c>
      <c r="H174" s="1">
        <f t="shared" si="33"/>
        <v>1127279.4768537697</v>
      </c>
      <c r="I174" s="1">
        <f t="shared" si="34"/>
        <v>1217461.8350020715</v>
      </c>
      <c r="J174" s="1">
        <f t="shared" si="35"/>
        <v>1314858.781802237</v>
      </c>
      <c r="K174" s="1">
        <f t="shared" si="36"/>
        <v>1420047.4843464163</v>
      </c>
      <c r="L174" s="1">
        <f t="shared" si="37"/>
        <v>1533651.2830941295</v>
      </c>
      <c r="M174" s="1">
        <f t="shared" si="38"/>
        <v>1656343.3857416601</v>
      </c>
      <c r="N174" s="1">
        <f t="shared" si="39"/>
        <v>1788850.8566009931</v>
      </c>
      <c r="O174" s="1">
        <f t="shared" si="40"/>
        <v>1931958.9251290727</v>
      </c>
      <c r="P174" s="1">
        <f t="shared" si="41"/>
        <v>2086515.6391393987</v>
      </c>
      <c r="Q174" s="1">
        <f t="shared" si="53"/>
        <v>2253436.8902705512</v>
      </c>
      <c r="R174" s="1">
        <f t="shared" si="53"/>
        <v>2433711.8414921951</v>
      </c>
      <c r="S174" s="1">
        <f t="shared" si="53"/>
        <v>2628408.788811571</v>
      </c>
      <c r="T174" s="1">
        <f t="shared" si="53"/>
        <v>2838681.4919164968</v>
      </c>
      <c r="U174" s="1">
        <f t="shared" si="53"/>
        <v>3065776.0112698167</v>
      </c>
      <c r="V174" s="1">
        <f t="shared" si="53"/>
        <v>3311038.0921714022</v>
      </c>
      <c r="W174" s="1">
        <f t="shared" si="53"/>
        <v>3575921.1395451152</v>
      </c>
      <c r="X174" s="1">
        <f t="shared" si="57"/>
        <v>3861994.8307087244</v>
      </c>
      <c r="Y174" s="1">
        <f t="shared" si="57"/>
        <v>4170954.4171654219</v>
      </c>
      <c r="Z174" s="1">
        <f t="shared" si="57"/>
        <v>4504630.770538656</v>
      </c>
      <c r="AA174" s="1">
        <f t="shared" si="57"/>
        <v>4865001.2321817493</v>
      </c>
      <c r="AB174" s="1">
        <f t="shared" si="57"/>
        <v>5254201.330756289</v>
      </c>
      <c r="AC174" s="1">
        <f t="shared" si="57"/>
        <v>5674537.4372167923</v>
      </c>
      <c r="AD174" s="1">
        <f t="shared" si="57"/>
        <v>6128500.4321941352</v>
      </c>
      <c r="AE174" s="1">
        <f t="shared" si="57"/>
        <v>6618780.4667696683</v>
      </c>
      <c r="AF174" s="1">
        <f t="shared" si="57"/>
        <v>7148282.9041112419</v>
      </c>
      <c r="AG174" s="1">
        <f t="shared" si="57"/>
        <v>7720145.5364401415</v>
      </c>
      <c r="AH174" s="1">
        <f t="shared" si="57"/>
        <v>8337757.179355354</v>
      </c>
      <c r="AI174" s="1">
        <f t="shared" si="57"/>
        <v>9004777.7537037842</v>
      </c>
      <c r="AJ174" s="1">
        <f t="shared" si="57"/>
        <v>9725159.9740000851</v>
      </c>
      <c r="AK174" s="1">
        <f t="shared" si="57"/>
        <v>10503172.771920092</v>
      </c>
      <c r="AL174" s="1">
        <f t="shared" si="54"/>
        <v>11343426.593673704</v>
      </c>
      <c r="AM174" s="1">
        <f t="shared" si="54"/>
        <v>12250900.7211676</v>
      </c>
      <c r="AN174" s="1">
        <f t="shared" si="54"/>
        <v>13230972.778861009</v>
      </c>
      <c r="AO174" s="1">
        <f t="shared" si="54"/>
        <v>14289450.601169894</v>
      </c>
      <c r="AP174" s="1">
        <f t="shared" si="54"/>
        <v>15432606.649263484</v>
      </c>
      <c r="AQ174" s="1">
        <f t="shared" si="54"/>
        <v>16667215.181204565</v>
      </c>
      <c r="AR174" s="1">
        <f t="shared" si="54"/>
        <v>18000592.395700932</v>
      </c>
      <c r="AS174" s="1">
        <f t="shared" si="54"/>
        <v>19440639.787357006</v>
      </c>
      <c r="AT174" s="1">
        <f t="shared" si="54"/>
        <v>20995890.970345572</v>
      </c>
      <c r="AU174" s="1">
        <f t="shared" si="54"/>
        <v>22675562.247973211</v>
      </c>
      <c r="AV174" s="1">
        <f t="shared" si="54"/>
        <v>24489607.227811076</v>
      </c>
      <c r="AW174" s="1">
        <f t="shared" si="54"/>
        <v>26448775.806035966</v>
      </c>
      <c r="AX174" s="1">
        <f t="shared" si="54"/>
        <v>28564677.870518841</v>
      </c>
      <c r="AY174" s="1">
        <f t="shared" si="54"/>
        <v>30849852.100160353</v>
      </c>
      <c r="AZ174" s="1">
        <f t="shared" si="52"/>
        <v>33317840.268173181</v>
      </c>
      <c r="BA174" s="1">
        <f t="shared" si="52"/>
        <v>35983267.489627041</v>
      </c>
      <c r="BB174" s="1">
        <f t="shared" si="52"/>
        <v>38861928.888797201</v>
      </c>
      <c r="BC174" s="1">
        <f t="shared" si="52"/>
        <v>41970883.199900992</v>
      </c>
      <c r="BD174" s="1">
        <f t="shared" si="52"/>
        <v>45328553.855893061</v>
      </c>
      <c r="BE174" s="1">
        <f t="shared" si="52"/>
        <v>48954838.164364524</v>
      </c>
      <c r="BF174" s="1">
        <f t="shared" si="52"/>
        <v>52871225.217513673</v>
      </c>
      <c r="BG174" s="1">
        <f t="shared" si="52"/>
        <v>57100923.234914787</v>
      </c>
      <c r="BH174" s="1">
        <f t="shared" si="52"/>
        <v>61668997.093707971</v>
      </c>
      <c r="BI174" s="1">
        <f t="shared" si="52"/>
        <v>66602516.861204609</v>
      </c>
      <c r="BJ174" s="1">
        <f t="shared" si="52"/>
        <v>71930718.210100979</v>
      </c>
      <c r="BK174" s="1">
        <f t="shared" si="52"/>
        <v>77685175.666909084</v>
      </c>
      <c r="BL174" s="1">
        <f t="shared" si="52"/>
        <v>83899989.720261797</v>
      </c>
      <c r="BM174" s="1">
        <f t="shared" si="52"/>
        <v>90611988.897882745</v>
      </c>
      <c r="BN174" s="1">
        <f t="shared" si="52"/>
        <v>97860948.009713382</v>
      </c>
      <c r="BO174" s="1">
        <f t="shared" si="52"/>
        <v>105689823.85049047</v>
      </c>
      <c r="BP174" s="1">
        <f t="shared" si="52"/>
        <v>114145009.75852969</v>
      </c>
      <c r="BQ174" s="1">
        <f t="shared" si="52"/>
        <v>123276610.53921209</v>
      </c>
      <c r="BR174" s="1">
        <f t="shared" si="52"/>
        <v>133138739.38234907</v>
      </c>
      <c r="BS174" s="1">
        <f>(BT$80/$C$65)+BS$101</f>
        <v>8197020389.5332537</v>
      </c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2:102" customFormat="1" x14ac:dyDescent="0.2">
      <c r="B175" s="14">
        <v>69</v>
      </c>
      <c r="C175" s="1">
        <f t="shared" si="55"/>
        <v>-7500000</v>
      </c>
      <c r="D175" s="1">
        <f t="shared" si="56"/>
        <v>828584.06793228909</v>
      </c>
      <c r="E175" s="1">
        <f t="shared" si="58"/>
        <v>894870.79336687236</v>
      </c>
      <c r="F175" s="1">
        <f t="shared" ref="F175:F205" si="59">$F$101</f>
        <v>966460.45683622209</v>
      </c>
      <c r="G175" s="1">
        <f t="shared" si="32"/>
        <v>1043777.2933831201</v>
      </c>
      <c r="H175" s="1">
        <f t="shared" si="33"/>
        <v>1127279.4768537697</v>
      </c>
      <c r="I175" s="1">
        <f t="shared" si="34"/>
        <v>1217461.8350020715</v>
      </c>
      <c r="J175" s="1">
        <f t="shared" si="35"/>
        <v>1314858.781802237</v>
      </c>
      <c r="K175" s="1">
        <f t="shared" si="36"/>
        <v>1420047.4843464163</v>
      </c>
      <c r="L175" s="1">
        <f t="shared" si="37"/>
        <v>1533651.2830941295</v>
      </c>
      <c r="M175" s="1">
        <f t="shared" si="38"/>
        <v>1656343.3857416601</v>
      </c>
      <c r="N175" s="1">
        <f t="shared" si="39"/>
        <v>1788850.8566009931</v>
      </c>
      <c r="O175" s="1">
        <f t="shared" si="40"/>
        <v>1931958.9251290727</v>
      </c>
      <c r="P175" s="1">
        <f t="shared" si="41"/>
        <v>2086515.6391393987</v>
      </c>
      <c r="Q175" s="1">
        <f t="shared" si="53"/>
        <v>2253436.8902705512</v>
      </c>
      <c r="R175" s="1">
        <f t="shared" si="53"/>
        <v>2433711.8414921951</v>
      </c>
      <c r="S175" s="1">
        <f t="shared" si="53"/>
        <v>2628408.788811571</v>
      </c>
      <c r="T175" s="1">
        <f t="shared" si="53"/>
        <v>2838681.4919164968</v>
      </c>
      <c r="U175" s="1">
        <f t="shared" si="53"/>
        <v>3065776.0112698167</v>
      </c>
      <c r="V175" s="1">
        <f t="shared" si="53"/>
        <v>3311038.0921714022</v>
      </c>
      <c r="W175" s="1">
        <f t="shared" si="53"/>
        <v>3575921.1395451152</v>
      </c>
      <c r="X175" s="1">
        <f t="shared" si="57"/>
        <v>3861994.8307087244</v>
      </c>
      <c r="Y175" s="1">
        <f t="shared" si="57"/>
        <v>4170954.4171654219</v>
      </c>
      <c r="Z175" s="1">
        <f t="shared" si="57"/>
        <v>4504630.770538656</v>
      </c>
      <c r="AA175" s="1">
        <f t="shared" si="57"/>
        <v>4865001.2321817493</v>
      </c>
      <c r="AB175" s="1">
        <f t="shared" si="57"/>
        <v>5254201.330756289</v>
      </c>
      <c r="AC175" s="1">
        <f t="shared" si="57"/>
        <v>5674537.4372167923</v>
      </c>
      <c r="AD175" s="1">
        <f t="shared" si="57"/>
        <v>6128500.4321941352</v>
      </c>
      <c r="AE175" s="1">
        <f t="shared" si="57"/>
        <v>6618780.4667696683</v>
      </c>
      <c r="AF175" s="1">
        <f t="shared" si="57"/>
        <v>7148282.9041112419</v>
      </c>
      <c r="AG175" s="1">
        <f t="shared" si="57"/>
        <v>7720145.5364401415</v>
      </c>
      <c r="AH175" s="1">
        <f t="shared" si="57"/>
        <v>8337757.179355354</v>
      </c>
      <c r="AI175" s="1">
        <f t="shared" si="57"/>
        <v>9004777.7537037842</v>
      </c>
      <c r="AJ175" s="1">
        <f t="shared" si="57"/>
        <v>9725159.9740000851</v>
      </c>
      <c r="AK175" s="1">
        <f t="shared" si="57"/>
        <v>10503172.771920092</v>
      </c>
      <c r="AL175" s="1">
        <f t="shared" si="54"/>
        <v>11343426.593673704</v>
      </c>
      <c r="AM175" s="1">
        <f t="shared" si="54"/>
        <v>12250900.7211676</v>
      </c>
      <c r="AN175" s="1">
        <f t="shared" si="54"/>
        <v>13230972.778861009</v>
      </c>
      <c r="AO175" s="1">
        <f t="shared" si="54"/>
        <v>14289450.601169894</v>
      </c>
      <c r="AP175" s="1">
        <f t="shared" si="54"/>
        <v>15432606.649263484</v>
      </c>
      <c r="AQ175" s="1">
        <f t="shared" si="54"/>
        <v>16667215.181204565</v>
      </c>
      <c r="AR175" s="1">
        <f t="shared" si="54"/>
        <v>18000592.395700932</v>
      </c>
      <c r="AS175" s="1">
        <f t="shared" si="54"/>
        <v>19440639.787357006</v>
      </c>
      <c r="AT175" s="1">
        <f t="shared" si="54"/>
        <v>20995890.970345572</v>
      </c>
      <c r="AU175" s="1">
        <f t="shared" si="54"/>
        <v>22675562.247973211</v>
      </c>
      <c r="AV175" s="1">
        <f t="shared" si="54"/>
        <v>24489607.227811076</v>
      </c>
      <c r="AW175" s="1">
        <f t="shared" si="54"/>
        <v>26448775.806035966</v>
      </c>
      <c r="AX175" s="1">
        <f t="shared" si="54"/>
        <v>28564677.870518841</v>
      </c>
      <c r="AY175" s="1">
        <f t="shared" si="54"/>
        <v>30849852.100160353</v>
      </c>
      <c r="AZ175" s="1">
        <f t="shared" si="52"/>
        <v>33317840.268173181</v>
      </c>
      <c r="BA175" s="1">
        <f t="shared" si="52"/>
        <v>35983267.489627041</v>
      </c>
      <c r="BB175" s="1">
        <f t="shared" si="52"/>
        <v>38861928.888797201</v>
      </c>
      <c r="BC175" s="1">
        <f t="shared" si="52"/>
        <v>41970883.199900992</v>
      </c>
      <c r="BD175" s="1">
        <f t="shared" si="52"/>
        <v>45328553.855893061</v>
      </c>
      <c r="BE175" s="1">
        <f t="shared" si="52"/>
        <v>48954838.164364524</v>
      </c>
      <c r="BF175" s="1">
        <f t="shared" si="52"/>
        <v>52871225.217513673</v>
      </c>
      <c r="BG175" s="1">
        <f t="shared" si="52"/>
        <v>57100923.234914787</v>
      </c>
      <c r="BH175" s="1">
        <f t="shared" si="52"/>
        <v>61668997.093707971</v>
      </c>
      <c r="BI175" s="1">
        <f t="shared" si="52"/>
        <v>66602516.861204609</v>
      </c>
      <c r="BJ175" s="1">
        <f t="shared" si="52"/>
        <v>71930718.210100979</v>
      </c>
      <c r="BK175" s="1">
        <f t="shared" si="52"/>
        <v>77685175.666909084</v>
      </c>
      <c r="BL175" s="1">
        <f t="shared" si="52"/>
        <v>83899989.720261797</v>
      </c>
      <c r="BM175" s="1">
        <f t="shared" si="52"/>
        <v>90611988.897882745</v>
      </c>
      <c r="BN175" s="1">
        <f t="shared" si="52"/>
        <v>97860948.009713382</v>
      </c>
      <c r="BO175" s="1">
        <f t="shared" si="52"/>
        <v>105689823.85049047</v>
      </c>
      <c r="BP175" s="1">
        <f t="shared" si="52"/>
        <v>114145009.75852969</v>
      </c>
      <c r="BQ175" s="1">
        <f t="shared" si="52"/>
        <v>123276610.53921209</v>
      </c>
      <c r="BR175" s="1">
        <f t="shared" si="52"/>
        <v>133138739.38234907</v>
      </c>
      <c r="BS175" s="1">
        <f t="shared" ref="BS175:BU177" si="60">BS$101</f>
        <v>143789838.53293699</v>
      </c>
      <c r="BT175" s="1">
        <f>(BU$80/$C$65)+BT$101</f>
        <v>8705092195.248518</v>
      </c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2:102" customFormat="1" x14ac:dyDescent="0.2">
      <c r="B176" s="14">
        <v>70</v>
      </c>
      <c r="C176" s="1">
        <f t="shared" si="55"/>
        <v>-7500000</v>
      </c>
      <c r="D176" s="1">
        <f t="shared" si="56"/>
        <v>828584.06793228909</v>
      </c>
      <c r="E176" s="1">
        <f t="shared" si="58"/>
        <v>894870.79336687236</v>
      </c>
      <c r="F176" s="1">
        <f t="shared" si="59"/>
        <v>966460.45683622209</v>
      </c>
      <c r="G176" s="1">
        <f t="shared" ref="G176:G205" si="61">$G$101</f>
        <v>1043777.2933831201</v>
      </c>
      <c r="H176" s="1">
        <f t="shared" si="33"/>
        <v>1127279.4768537697</v>
      </c>
      <c r="I176" s="1">
        <f t="shared" si="34"/>
        <v>1217461.8350020715</v>
      </c>
      <c r="J176" s="1">
        <f t="shared" si="35"/>
        <v>1314858.781802237</v>
      </c>
      <c r="K176" s="1">
        <f t="shared" si="36"/>
        <v>1420047.4843464163</v>
      </c>
      <c r="L176" s="1">
        <f t="shared" si="37"/>
        <v>1533651.2830941295</v>
      </c>
      <c r="M176" s="1">
        <f t="shared" si="38"/>
        <v>1656343.3857416601</v>
      </c>
      <c r="N176" s="1">
        <f t="shared" si="39"/>
        <v>1788850.8566009931</v>
      </c>
      <c r="O176" s="1">
        <f t="shared" si="40"/>
        <v>1931958.9251290727</v>
      </c>
      <c r="P176" s="1">
        <f t="shared" si="41"/>
        <v>2086515.6391393987</v>
      </c>
      <c r="Q176" s="1">
        <f t="shared" si="53"/>
        <v>2253436.8902705512</v>
      </c>
      <c r="R176" s="1">
        <f t="shared" si="53"/>
        <v>2433711.8414921951</v>
      </c>
      <c r="S176" s="1">
        <f t="shared" si="53"/>
        <v>2628408.788811571</v>
      </c>
      <c r="T176" s="1">
        <f t="shared" si="53"/>
        <v>2838681.4919164968</v>
      </c>
      <c r="U176" s="1">
        <f t="shared" si="53"/>
        <v>3065776.0112698167</v>
      </c>
      <c r="V176" s="1">
        <f t="shared" si="53"/>
        <v>3311038.0921714022</v>
      </c>
      <c r="W176" s="1">
        <f t="shared" si="53"/>
        <v>3575921.1395451152</v>
      </c>
      <c r="X176" s="1">
        <f t="shared" si="57"/>
        <v>3861994.8307087244</v>
      </c>
      <c r="Y176" s="1">
        <f t="shared" si="57"/>
        <v>4170954.4171654219</v>
      </c>
      <c r="Z176" s="1">
        <f t="shared" si="57"/>
        <v>4504630.770538656</v>
      </c>
      <c r="AA176" s="1">
        <f t="shared" si="57"/>
        <v>4865001.2321817493</v>
      </c>
      <c r="AB176" s="1">
        <f t="shared" si="57"/>
        <v>5254201.330756289</v>
      </c>
      <c r="AC176" s="1">
        <f t="shared" si="57"/>
        <v>5674537.4372167923</v>
      </c>
      <c r="AD176" s="1">
        <f t="shared" si="57"/>
        <v>6128500.4321941352</v>
      </c>
      <c r="AE176" s="1">
        <f t="shared" si="57"/>
        <v>6618780.4667696683</v>
      </c>
      <c r="AF176" s="1">
        <f t="shared" si="57"/>
        <v>7148282.9041112419</v>
      </c>
      <c r="AG176" s="1">
        <f t="shared" si="57"/>
        <v>7720145.5364401415</v>
      </c>
      <c r="AH176" s="1">
        <f t="shared" si="57"/>
        <v>8337757.179355354</v>
      </c>
      <c r="AI176" s="1">
        <f t="shared" si="57"/>
        <v>9004777.7537037842</v>
      </c>
      <c r="AJ176" s="1">
        <f t="shared" si="57"/>
        <v>9725159.9740000851</v>
      </c>
      <c r="AK176" s="1">
        <f t="shared" si="57"/>
        <v>10503172.771920092</v>
      </c>
      <c r="AL176" s="1">
        <f t="shared" si="54"/>
        <v>11343426.593673704</v>
      </c>
      <c r="AM176" s="1">
        <f t="shared" si="54"/>
        <v>12250900.7211676</v>
      </c>
      <c r="AN176" s="1">
        <f t="shared" si="54"/>
        <v>13230972.778861009</v>
      </c>
      <c r="AO176" s="1">
        <f t="shared" si="54"/>
        <v>14289450.601169894</v>
      </c>
      <c r="AP176" s="1">
        <f t="shared" si="54"/>
        <v>15432606.649263484</v>
      </c>
      <c r="AQ176" s="1">
        <f t="shared" si="54"/>
        <v>16667215.181204565</v>
      </c>
      <c r="AR176" s="1">
        <f t="shared" si="54"/>
        <v>18000592.395700932</v>
      </c>
      <c r="AS176" s="1">
        <f t="shared" si="54"/>
        <v>19440639.787357006</v>
      </c>
      <c r="AT176" s="1">
        <f t="shared" si="54"/>
        <v>20995890.970345572</v>
      </c>
      <c r="AU176" s="1">
        <f t="shared" si="54"/>
        <v>22675562.247973211</v>
      </c>
      <c r="AV176" s="1">
        <f t="shared" si="54"/>
        <v>24489607.227811076</v>
      </c>
      <c r="AW176" s="1">
        <f t="shared" si="54"/>
        <v>26448775.806035966</v>
      </c>
      <c r="AX176" s="1">
        <f t="shared" si="54"/>
        <v>28564677.870518841</v>
      </c>
      <c r="AY176" s="1">
        <f t="shared" si="54"/>
        <v>30849852.100160353</v>
      </c>
      <c r="AZ176" s="1">
        <f t="shared" si="52"/>
        <v>33317840.268173181</v>
      </c>
      <c r="BA176" s="1">
        <f t="shared" si="52"/>
        <v>35983267.489627041</v>
      </c>
      <c r="BB176" s="1">
        <f t="shared" si="52"/>
        <v>38861928.888797201</v>
      </c>
      <c r="BC176" s="1">
        <f t="shared" si="52"/>
        <v>41970883.199900992</v>
      </c>
      <c r="BD176" s="1">
        <f t="shared" si="52"/>
        <v>45328553.855893061</v>
      </c>
      <c r="BE176" s="1">
        <f t="shared" si="52"/>
        <v>48954838.164364524</v>
      </c>
      <c r="BF176" s="1">
        <f t="shared" si="52"/>
        <v>52871225.217513673</v>
      </c>
      <c r="BG176" s="1">
        <f t="shared" si="52"/>
        <v>57100923.234914787</v>
      </c>
      <c r="BH176" s="1">
        <f t="shared" si="52"/>
        <v>61668997.093707971</v>
      </c>
      <c r="BI176" s="1">
        <f t="shared" si="52"/>
        <v>66602516.861204609</v>
      </c>
      <c r="BJ176" s="1">
        <f t="shared" si="52"/>
        <v>71930718.210100979</v>
      </c>
      <c r="BK176" s="1">
        <f t="shared" si="52"/>
        <v>77685175.666909084</v>
      </c>
      <c r="BL176" s="1">
        <f t="shared" si="52"/>
        <v>83899989.720261797</v>
      </c>
      <c r="BM176" s="1">
        <f t="shared" si="52"/>
        <v>90611988.897882745</v>
      </c>
      <c r="BN176" s="1">
        <f t="shared" si="52"/>
        <v>97860948.009713382</v>
      </c>
      <c r="BO176" s="1">
        <f t="shared" si="52"/>
        <v>105689823.85049047</v>
      </c>
      <c r="BP176" s="1">
        <f t="shared" si="52"/>
        <v>114145009.75852969</v>
      </c>
      <c r="BQ176" s="1">
        <f t="shared" si="52"/>
        <v>123276610.53921209</v>
      </c>
      <c r="BR176" s="1">
        <f t="shared" si="52"/>
        <v>133138739.38234907</v>
      </c>
      <c r="BS176" s="1">
        <f t="shared" si="60"/>
        <v>143789838.53293699</v>
      </c>
      <c r="BT176" s="1">
        <f t="shared" si="60"/>
        <v>155293025.61557198</v>
      </c>
      <c r="BU176" s="1">
        <f>(BV$80/$C$65)+BU$101</f>
        <v>9561004582.3515892</v>
      </c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2:102" customFormat="1" x14ac:dyDescent="0.2">
      <c r="B177" s="14">
        <v>71</v>
      </c>
      <c r="C177" s="1">
        <f t="shared" si="55"/>
        <v>-7500000</v>
      </c>
      <c r="D177" s="1">
        <f t="shared" si="56"/>
        <v>828584.06793228909</v>
      </c>
      <c r="E177" s="1">
        <f t="shared" si="58"/>
        <v>894870.79336687236</v>
      </c>
      <c r="F177" s="1">
        <f t="shared" si="59"/>
        <v>966460.45683622209</v>
      </c>
      <c r="G177" s="1">
        <f t="shared" si="61"/>
        <v>1043777.2933831201</v>
      </c>
      <c r="H177" s="1">
        <f t="shared" ref="H177:H205" si="62">$H$101</f>
        <v>1127279.4768537697</v>
      </c>
      <c r="I177" s="1">
        <f t="shared" si="34"/>
        <v>1217461.8350020715</v>
      </c>
      <c r="J177" s="1">
        <f t="shared" si="35"/>
        <v>1314858.781802237</v>
      </c>
      <c r="K177" s="1">
        <f t="shared" si="36"/>
        <v>1420047.4843464163</v>
      </c>
      <c r="L177" s="1">
        <f t="shared" si="37"/>
        <v>1533651.2830941295</v>
      </c>
      <c r="M177" s="1">
        <f t="shared" si="38"/>
        <v>1656343.3857416601</v>
      </c>
      <c r="N177" s="1">
        <f t="shared" si="39"/>
        <v>1788850.8566009931</v>
      </c>
      <c r="O177" s="1">
        <f t="shared" si="40"/>
        <v>1931958.9251290727</v>
      </c>
      <c r="P177" s="1">
        <f t="shared" si="41"/>
        <v>2086515.6391393987</v>
      </c>
      <c r="Q177" s="1">
        <f t="shared" si="53"/>
        <v>2253436.8902705512</v>
      </c>
      <c r="R177" s="1">
        <f t="shared" si="53"/>
        <v>2433711.8414921951</v>
      </c>
      <c r="S177" s="1">
        <f t="shared" si="53"/>
        <v>2628408.788811571</v>
      </c>
      <c r="T177" s="1">
        <f t="shared" si="53"/>
        <v>2838681.4919164968</v>
      </c>
      <c r="U177" s="1">
        <f t="shared" si="53"/>
        <v>3065776.0112698167</v>
      </c>
      <c r="V177" s="1">
        <f t="shared" si="53"/>
        <v>3311038.0921714022</v>
      </c>
      <c r="W177" s="1">
        <f t="shared" si="53"/>
        <v>3575921.1395451152</v>
      </c>
      <c r="X177" s="1">
        <f t="shared" si="57"/>
        <v>3861994.8307087244</v>
      </c>
      <c r="Y177" s="1">
        <f t="shared" si="57"/>
        <v>4170954.4171654219</v>
      </c>
      <c r="Z177" s="1">
        <f t="shared" si="57"/>
        <v>4504630.770538656</v>
      </c>
      <c r="AA177" s="1">
        <f t="shared" si="57"/>
        <v>4865001.2321817493</v>
      </c>
      <c r="AB177" s="1">
        <f t="shared" si="57"/>
        <v>5254201.330756289</v>
      </c>
      <c r="AC177" s="1">
        <f t="shared" si="57"/>
        <v>5674537.4372167923</v>
      </c>
      <c r="AD177" s="1">
        <f t="shared" si="57"/>
        <v>6128500.4321941352</v>
      </c>
      <c r="AE177" s="1">
        <f t="shared" si="57"/>
        <v>6618780.4667696683</v>
      </c>
      <c r="AF177" s="1">
        <f t="shared" si="57"/>
        <v>7148282.9041112419</v>
      </c>
      <c r="AG177" s="1">
        <f t="shared" si="57"/>
        <v>7720145.5364401415</v>
      </c>
      <c r="AH177" s="1">
        <f t="shared" si="57"/>
        <v>8337757.179355354</v>
      </c>
      <c r="AI177" s="1">
        <f t="shared" si="57"/>
        <v>9004777.7537037842</v>
      </c>
      <c r="AJ177" s="1">
        <f t="shared" si="57"/>
        <v>9725159.9740000851</v>
      </c>
      <c r="AK177" s="1">
        <f t="shared" si="57"/>
        <v>10503172.771920092</v>
      </c>
      <c r="AL177" s="1">
        <f t="shared" si="54"/>
        <v>11343426.593673704</v>
      </c>
      <c r="AM177" s="1">
        <f t="shared" si="54"/>
        <v>12250900.7211676</v>
      </c>
      <c r="AN177" s="1">
        <f t="shared" si="54"/>
        <v>13230972.778861009</v>
      </c>
      <c r="AO177" s="1">
        <f t="shared" si="54"/>
        <v>14289450.601169894</v>
      </c>
      <c r="AP177" s="1">
        <f t="shared" si="54"/>
        <v>15432606.649263484</v>
      </c>
      <c r="AQ177" s="1">
        <f t="shared" si="54"/>
        <v>16667215.181204565</v>
      </c>
      <c r="AR177" s="1">
        <f t="shared" si="54"/>
        <v>18000592.395700932</v>
      </c>
      <c r="AS177" s="1">
        <f t="shared" si="54"/>
        <v>19440639.787357006</v>
      </c>
      <c r="AT177" s="1">
        <f t="shared" si="54"/>
        <v>20995890.970345572</v>
      </c>
      <c r="AU177" s="1">
        <f t="shared" si="54"/>
        <v>22675562.247973211</v>
      </c>
      <c r="AV177" s="1">
        <f t="shared" si="54"/>
        <v>24489607.227811076</v>
      </c>
      <c r="AW177" s="1">
        <f t="shared" si="54"/>
        <v>26448775.806035966</v>
      </c>
      <c r="AX177" s="1">
        <f t="shared" si="54"/>
        <v>28564677.870518841</v>
      </c>
      <c r="AY177" s="1">
        <f t="shared" si="54"/>
        <v>30849852.100160353</v>
      </c>
      <c r="AZ177" s="1">
        <f t="shared" si="52"/>
        <v>33317840.268173181</v>
      </c>
      <c r="BA177" s="1">
        <f t="shared" si="52"/>
        <v>35983267.489627041</v>
      </c>
      <c r="BB177" s="1">
        <f t="shared" si="52"/>
        <v>38861928.888797201</v>
      </c>
      <c r="BC177" s="1">
        <f t="shared" si="52"/>
        <v>41970883.199900992</v>
      </c>
      <c r="BD177" s="1">
        <f t="shared" si="52"/>
        <v>45328553.855893061</v>
      </c>
      <c r="BE177" s="1">
        <f t="shared" si="52"/>
        <v>48954838.164364524</v>
      </c>
      <c r="BF177" s="1">
        <f t="shared" si="52"/>
        <v>52871225.217513673</v>
      </c>
      <c r="BG177" s="1">
        <f t="shared" si="52"/>
        <v>57100923.234914787</v>
      </c>
      <c r="BH177" s="1">
        <f t="shared" si="52"/>
        <v>61668997.093707971</v>
      </c>
      <c r="BI177" s="1">
        <f t="shared" si="52"/>
        <v>66602516.861204609</v>
      </c>
      <c r="BJ177" s="1">
        <f t="shared" si="52"/>
        <v>71930718.210100979</v>
      </c>
      <c r="BK177" s="1">
        <f t="shared" si="52"/>
        <v>77685175.666909084</v>
      </c>
      <c r="BL177" s="1">
        <f t="shared" si="52"/>
        <v>83899989.720261797</v>
      </c>
      <c r="BM177" s="1">
        <f t="shared" si="52"/>
        <v>90611988.897882745</v>
      </c>
      <c r="BN177" s="1">
        <f t="shared" si="52"/>
        <v>97860948.009713382</v>
      </c>
      <c r="BO177" s="1">
        <f t="shared" si="52"/>
        <v>105689823.85049047</v>
      </c>
      <c r="BP177" s="1">
        <f t="shared" si="52"/>
        <v>114145009.75852969</v>
      </c>
      <c r="BQ177" s="1">
        <f t="shared" si="52"/>
        <v>123276610.53921209</v>
      </c>
      <c r="BR177" s="1">
        <f t="shared" si="52"/>
        <v>133138739.38234907</v>
      </c>
      <c r="BS177" s="1">
        <f t="shared" si="60"/>
        <v>143789838.53293699</v>
      </c>
      <c r="BT177" s="1">
        <f t="shared" si="60"/>
        <v>155293025.61557198</v>
      </c>
      <c r="BU177" s="1">
        <f t="shared" si="60"/>
        <v>167716467.66481775</v>
      </c>
      <c r="BV177" s="1">
        <f>(BW$80/$C$65)+BV$101</f>
        <v>10325884948.939716</v>
      </c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2:102" customFormat="1" x14ac:dyDescent="0.2">
      <c r="B178" s="14">
        <v>72</v>
      </c>
      <c r="C178" s="1">
        <f t="shared" si="55"/>
        <v>-7500000</v>
      </c>
      <c r="D178" s="1">
        <f t="shared" si="56"/>
        <v>828584.06793228909</v>
      </c>
      <c r="E178" s="1">
        <f t="shared" si="58"/>
        <v>894870.79336687236</v>
      </c>
      <c r="F178" s="1">
        <f t="shared" si="59"/>
        <v>966460.45683622209</v>
      </c>
      <c r="G178" s="1">
        <f t="shared" si="61"/>
        <v>1043777.2933831201</v>
      </c>
      <c r="H178" s="1">
        <f t="shared" si="62"/>
        <v>1127279.4768537697</v>
      </c>
      <c r="I178" s="1">
        <f t="shared" ref="I178:I205" si="63">$I$101</f>
        <v>1217461.8350020715</v>
      </c>
      <c r="J178" s="1">
        <f t="shared" si="35"/>
        <v>1314858.781802237</v>
      </c>
      <c r="K178" s="1">
        <f t="shared" si="36"/>
        <v>1420047.4843464163</v>
      </c>
      <c r="L178" s="1">
        <f t="shared" si="37"/>
        <v>1533651.2830941295</v>
      </c>
      <c r="M178" s="1">
        <f t="shared" si="38"/>
        <v>1656343.3857416601</v>
      </c>
      <c r="N178" s="1">
        <f t="shared" si="39"/>
        <v>1788850.8566009931</v>
      </c>
      <c r="O178" s="1">
        <f t="shared" si="40"/>
        <v>1931958.9251290727</v>
      </c>
      <c r="P178" s="1">
        <f t="shared" si="41"/>
        <v>2086515.6391393987</v>
      </c>
      <c r="Q178" s="1">
        <f t="shared" si="53"/>
        <v>2253436.8902705512</v>
      </c>
      <c r="R178" s="1">
        <f t="shared" si="53"/>
        <v>2433711.8414921951</v>
      </c>
      <c r="S178" s="1">
        <f t="shared" si="53"/>
        <v>2628408.788811571</v>
      </c>
      <c r="T178" s="1">
        <f t="shared" si="53"/>
        <v>2838681.4919164968</v>
      </c>
      <c r="U178" s="1">
        <f t="shared" si="53"/>
        <v>3065776.0112698167</v>
      </c>
      <c r="V178" s="1">
        <f t="shared" si="53"/>
        <v>3311038.0921714022</v>
      </c>
      <c r="W178" s="1">
        <f t="shared" si="53"/>
        <v>3575921.1395451152</v>
      </c>
      <c r="X178" s="1">
        <f t="shared" si="57"/>
        <v>3861994.8307087244</v>
      </c>
      <c r="Y178" s="1">
        <f t="shared" si="57"/>
        <v>4170954.4171654219</v>
      </c>
      <c r="Z178" s="1">
        <f t="shared" si="57"/>
        <v>4504630.770538656</v>
      </c>
      <c r="AA178" s="1">
        <f t="shared" si="57"/>
        <v>4865001.2321817493</v>
      </c>
      <c r="AB178" s="1">
        <f t="shared" si="57"/>
        <v>5254201.330756289</v>
      </c>
      <c r="AC178" s="1">
        <f t="shared" si="57"/>
        <v>5674537.4372167923</v>
      </c>
      <c r="AD178" s="1">
        <f t="shared" si="57"/>
        <v>6128500.4321941352</v>
      </c>
      <c r="AE178" s="1">
        <f t="shared" si="57"/>
        <v>6618780.4667696683</v>
      </c>
      <c r="AF178" s="1">
        <f t="shared" si="57"/>
        <v>7148282.9041112419</v>
      </c>
      <c r="AG178" s="1">
        <f t="shared" si="57"/>
        <v>7720145.5364401415</v>
      </c>
      <c r="AH178" s="1">
        <f t="shared" si="57"/>
        <v>8337757.179355354</v>
      </c>
      <c r="AI178" s="1">
        <f t="shared" si="57"/>
        <v>9004777.7537037842</v>
      </c>
      <c r="AJ178" s="1">
        <f t="shared" si="57"/>
        <v>9725159.9740000851</v>
      </c>
      <c r="AK178" s="1">
        <f t="shared" si="57"/>
        <v>10503172.771920092</v>
      </c>
      <c r="AL178" s="1">
        <f t="shared" si="54"/>
        <v>11343426.593673704</v>
      </c>
      <c r="AM178" s="1">
        <f t="shared" si="54"/>
        <v>12250900.7211676</v>
      </c>
      <c r="AN178" s="1">
        <f t="shared" si="54"/>
        <v>13230972.778861009</v>
      </c>
      <c r="AO178" s="1">
        <f t="shared" si="54"/>
        <v>14289450.601169894</v>
      </c>
      <c r="AP178" s="1">
        <f t="shared" si="54"/>
        <v>15432606.649263484</v>
      </c>
      <c r="AQ178" s="1">
        <f t="shared" si="54"/>
        <v>16667215.181204565</v>
      </c>
      <c r="AR178" s="1">
        <f t="shared" si="54"/>
        <v>18000592.395700932</v>
      </c>
      <c r="AS178" s="1">
        <f t="shared" si="54"/>
        <v>19440639.787357006</v>
      </c>
      <c r="AT178" s="1">
        <f t="shared" si="54"/>
        <v>20995890.970345572</v>
      </c>
      <c r="AU178" s="1">
        <f t="shared" si="54"/>
        <v>22675562.247973211</v>
      </c>
      <c r="AV178" s="1">
        <f t="shared" si="54"/>
        <v>24489607.227811076</v>
      </c>
      <c r="AW178" s="1">
        <f t="shared" si="54"/>
        <v>26448775.806035966</v>
      </c>
      <c r="AX178" s="1">
        <f t="shared" si="54"/>
        <v>28564677.870518841</v>
      </c>
      <c r="AY178" s="1">
        <f t="shared" si="54"/>
        <v>30849852.100160353</v>
      </c>
      <c r="AZ178" s="1">
        <f t="shared" si="52"/>
        <v>33317840.268173181</v>
      </c>
      <c r="BA178" s="1">
        <f t="shared" si="52"/>
        <v>35983267.489627041</v>
      </c>
      <c r="BB178" s="1">
        <f t="shared" si="52"/>
        <v>38861928.888797201</v>
      </c>
      <c r="BC178" s="1">
        <f t="shared" si="52"/>
        <v>41970883.199900992</v>
      </c>
      <c r="BD178" s="1">
        <f t="shared" si="52"/>
        <v>45328553.855893061</v>
      </c>
      <c r="BE178" s="1">
        <f t="shared" si="52"/>
        <v>48954838.164364524</v>
      </c>
      <c r="BF178" s="1">
        <f t="shared" si="52"/>
        <v>52871225.217513673</v>
      </c>
      <c r="BG178" s="1">
        <f t="shared" si="52"/>
        <v>57100923.234914787</v>
      </c>
      <c r="BH178" s="1">
        <f t="shared" si="52"/>
        <v>61668997.093707971</v>
      </c>
      <c r="BI178" s="1">
        <f t="shared" si="52"/>
        <v>66602516.861204609</v>
      </c>
      <c r="BJ178" s="1">
        <f t="shared" si="52"/>
        <v>71930718.210100979</v>
      </c>
      <c r="BK178" s="1">
        <f t="shared" si="52"/>
        <v>77685175.666909084</v>
      </c>
      <c r="BL178" s="1">
        <f t="shared" si="52"/>
        <v>83899989.720261797</v>
      </c>
      <c r="BM178" s="1">
        <f t="shared" si="52"/>
        <v>90611988.897882745</v>
      </c>
      <c r="BN178" s="1">
        <f t="shared" si="52"/>
        <v>97860948.009713382</v>
      </c>
      <c r="BO178" s="1">
        <f t="shared" si="52"/>
        <v>105689823.85049047</v>
      </c>
      <c r="BP178" s="1">
        <f t="shared" si="52"/>
        <v>114145009.75852969</v>
      </c>
      <c r="BQ178" s="1">
        <f t="shared" si="52"/>
        <v>123276610.53921209</v>
      </c>
      <c r="BR178" s="1">
        <f t="shared" ref="BR178:BW179" si="64">BR$101</f>
        <v>133138739.38234907</v>
      </c>
      <c r="BS178" s="1">
        <f t="shared" si="64"/>
        <v>143789838.53293699</v>
      </c>
      <c r="BT178" s="1">
        <f t="shared" si="64"/>
        <v>155293025.61557198</v>
      </c>
      <c r="BU178" s="1">
        <f t="shared" si="64"/>
        <v>167716467.66481775</v>
      </c>
      <c r="BV178" s="1">
        <f t="shared" si="64"/>
        <v>181133785.07800317</v>
      </c>
      <c r="BW178" s="1">
        <f>(BX$80/$C$65)+BW$101</f>
        <v>11151955744.854893</v>
      </c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2:102" customFormat="1" x14ac:dyDescent="0.2">
      <c r="B179" s="14">
        <v>73</v>
      </c>
      <c r="C179" s="1">
        <f t="shared" si="55"/>
        <v>-7500000</v>
      </c>
      <c r="D179" s="1">
        <f t="shared" si="56"/>
        <v>828584.06793228909</v>
      </c>
      <c r="E179" s="1">
        <f t="shared" si="58"/>
        <v>894870.79336687236</v>
      </c>
      <c r="F179" s="1">
        <f t="shared" si="59"/>
        <v>966460.45683622209</v>
      </c>
      <c r="G179" s="1">
        <f t="shared" si="61"/>
        <v>1043777.2933831201</v>
      </c>
      <c r="H179" s="1">
        <f t="shared" si="62"/>
        <v>1127279.4768537697</v>
      </c>
      <c r="I179" s="1">
        <f t="shared" si="63"/>
        <v>1217461.8350020715</v>
      </c>
      <c r="J179" s="1">
        <f t="shared" ref="J179:J205" si="65">$J$101</f>
        <v>1314858.781802237</v>
      </c>
      <c r="K179" s="1">
        <f t="shared" si="36"/>
        <v>1420047.4843464163</v>
      </c>
      <c r="L179" s="1">
        <f t="shared" si="37"/>
        <v>1533651.2830941295</v>
      </c>
      <c r="M179" s="1">
        <f t="shared" si="38"/>
        <v>1656343.3857416601</v>
      </c>
      <c r="N179" s="1">
        <f t="shared" si="39"/>
        <v>1788850.8566009931</v>
      </c>
      <c r="O179" s="1">
        <f t="shared" si="40"/>
        <v>1931958.9251290727</v>
      </c>
      <c r="P179" s="1">
        <f t="shared" si="41"/>
        <v>2086515.6391393987</v>
      </c>
      <c r="Q179" s="1">
        <f t="shared" si="53"/>
        <v>2253436.8902705512</v>
      </c>
      <c r="R179" s="1">
        <f t="shared" si="53"/>
        <v>2433711.8414921951</v>
      </c>
      <c r="S179" s="1">
        <f t="shared" si="53"/>
        <v>2628408.788811571</v>
      </c>
      <c r="T179" s="1">
        <f t="shared" si="53"/>
        <v>2838681.4919164968</v>
      </c>
      <c r="U179" s="1">
        <f t="shared" si="53"/>
        <v>3065776.0112698167</v>
      </c>
      <c r="V179" s="1">
        <f t="shared" si="53"/>
        <v>3311038.0921714022</v>
      </c>
      <c r="W179" s="1">
        <f t="shared" si="53"/>
        <v>3575921.1395451152</v>
      </c>
      <c r="X179" s="1">
        <f t="shared" si="57"/>
        <v>3861994.8307087244</v>
      </c>
      <c r="Y179" s="1">
        <f t="shared" si="57"/>
        <v>4170954.4171654219</v>
      </c>
      <c r="Z179" s="1">
        <f t="shared" si="57"/>
        <v>4504630.770538656</v>
      </c>
      <c r="AA179" s="1">
        <f t="shared" si="57"/>
        <v>4865001.2321817493</v>
      </c>
      <c r="AB179" s="1">
        <f t="shared" si="57"/>
        <v>5254201.330756289</v>
      </c>
      <c r="AC179" s="1">
        <f t="shared" si="57"/>
        <v>5674537.4372167923</v>
      </c>
      <c r="AD179" s="1">
        <f t="shared" si="57"/>
        <v>6128500.4321941352</v>
      </c>
      <c r="AE179" s="1">
        <f t="shared" si="57"/>
        <v>6618780.4667696683</v>
      </c>
      <c r="AF179" s="1">
        <f t="shared" si="57"/>
        <v>7148282.9041112419</v>
      </c>
      <c r="AG179" s="1">
        <f t="shared" si="57"/>
        <v>7720145.5364401415</v>
      </c>
      <c r="AH179" s="1">
        <f t="shared" si="57"/>
        <v>8337757.179355354</v>
      </c>
      <c r="AI179" s="1">
        <f t="shared" si="57"/>
        <v>9004777.7537037842</v>
      </c>
      <c r="AJ179" s="1">
        <f t="shared" si="57"/>
        <v>9725159.9740000851</v>
      </c>
      <c r="AK179" s="1">
        <f t="shared" si="57"/>
        <v>10503172.771920092</v>
      </c>
      <c r="AL179" s="1">
        <f t="shared" si="54"/>
        <v>11343426.593673704</v>
      </c>
      <c r="AM179" s="1">
        <f t="shared" si="54"/>
        <v>12250900.7211676</v>
      </c>
      <c r="AN179" s="1">
        <f t="shared" si="54"/>
        <v>13230972.778861009</v>
      </c>
      <c r="AO179" s="1">
        <f t="shared" si="54"/>
        <v>14289450.601169894</v>
      </c>
      <c r="AP179" s="1">
        <f t="shared" si="54"/>
        <v>15432606.649263484</v>
      </c>
      <c r="AQ179" s="1">
        <f t="shared" si="54"/>
        <v>16667215.181204565</v>
      </c>
      <c r="AR179" s="1">
        <f t="shared" si="54"/>
        <v>18000592.395700932</v>
      </c>
      <c r="AS179" s="1">
        <f t="shared" si="54"/>
        <v>19440639.787357006</v>
      </c>
      <c r="AT179" s="1">
        <f t="shared" si="54"/>
        <v>20995890.970345572</v>
      </c>
      <c r="AU179" s="1">
        <f t="shared" si="54"/>
        <v>22675562.247973211</v>
      </c>
      <c r="AV179" s="1">
        <f t="shared" si="54"/>
        <v>24489607.227811076</v>
      </c>
      <c r="AW179" s="1">
        <f t="shared" si="54"/>
        <v>26448775.806035966</v>
      </c>
      <c r="AX179" s="1">
        <f t="shared" si="54"/>
        <v>28564677.870518841</v>
      </c>
      <c r="AY179" s="1">
        <f t="shared" si="54"/>
        <v>30849852.100160353</v>
      </c>
      <c r="AZ179" s="1">
        <f t="shared" si="52"/>
        <v>33317840.268173181</v>
      </c>
      <c r="BA179" s="1">
        <f t="shared" si="52"/>
        <v>35983267.489627041</v>
      </c>
      <c r="BB179" s="1">
        <f t="shared" si="52"/>
        <v>38861928.888797201</v>
      </c>
      <c r="BC179" s="1">
        <f t="shared" si="52"/>
        <v>41970883.199900992</v>
      </c>
      <c r="BD179" s="1">
        <f t="shared" si="52"/>
        <v>45328553.855893061</v>
      </c>
      <c r="BE179" s="1">
        <f t="shared" si="52"/>
        <v>48954838.164364524</v>
      </c>
      <c r="BF179" s="1">
        <f t="shared" si="52"/>
        <v>52871225.217513673</v>
      </c>
      <c r="BG179" s="1">
        <f t="shared" si="52"/>
        <v>57100923.234914787</v>
      </c>
      <c r="BH179" s="1">
        <f t="shared" si="52"/>
        <v>61668997.093707971</v>
      </c>
      <c r="BI179" s="1">
        <f t="shared" si="52"/>
        <v>66602516.861204609</v>
      </c>
      <c r="BJ179" s="1">
        <f t="shared" si="52"/>
        <v>71930718.210100979</v>
      </c>
      <c r="BK179" s="1">
        <f t="shared" si="52"/>
        <v>77685175.666909084</v>
      </c>
      <c r="BL179" s="1">
        <f t="shared" si="52"/>
        <v>83899989.720261797</v>
      </c>
      <c r="BM179" s="1">
        <f t="shared" si="52"/>
        <v>90611988.897882745</v>
      </c>
      <c r="BN179" s="1">
        <f t="shared" si="52"/>
        <v>97860948.009713382</v>
      </c>
      <c r="BO179" s="1">
        <f t="shared" si="52"/>
        <v>105689823.85049047</v>
      </c>
      <c r="BP179" s="1">
        <f t="shared" si="52"/>
        <v>114145009.75852969</v>
      </c>
      <c r="BQ179" s="1">
        <f t="shared" si="52"/>
        <v>123276610.53921209</v>
      </c>
      <c r="BR179" s="1">
        <f t="shared" si="64"/>
        <v>133138739.38234907</v>
      </c>
      <c r="BS179" s="1">
        <f t="shared" si="64"/>
        <v>143789838.53293699</v>
      </c>
      <c r="BT179" s="1">
        <f t="shared" si="64"/>
        <v>155293025.61557198</v>
      </c>
      <c r="BU179" s="1">
        <f t="shared" si="64"/>
        <v>167716467.66481775</v>
      </c>
      <c r="BV179" s="1">
        <f t="shared" si="64"/>
        <v>181133785.07800317</v>
      </c>
      <c r="BW179" s="1">
        <f t="shared" si="64"/>
        <v>195624487.88424343</v>
      </c>
      <c r="BX179" s="1">
        <f>(BY$80/$C$65)+BX$101</f>
        <v>12044112204.443291</v>
      </c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2:102" customFormat="1" x14ac:dyDescent="0.2">
      <c r="B180" s="14">
        <v>74</v>
      </c>
      <c r="C180" s="1">
        <f t="shared" si="55"/>
        <v>-7500000</v>
      </c>
      <c r="D180" s="1">
        <f t="shared" si="56"/>
        <v>828584.06793228909</v>
      </c>
      <c r="E180" s="1">
        <f t="shared" si="58"/>
        <v>894870.79336687236</v>
      </c>
      <c r="F180" s="1">
        <f t="shared" si="59"/>
        <v>966460.45683622209</v>
      </c>
      <c r="G180" s="1">
        <f t="shared" si="61"/>
        <v>1043777.2933831201</v>
      </c>
      <c r="H180" s="1">
        <f t="shared" si="62"/>
        <v>1127279.4768537697</v>
      </c>
      <c r="I180" s="1">
        <f t="shared" si="63"/>
        <v>1217461.8350020715</v>
      </c>
      <c r="J180" s="1">
        <f t="shared" si="65"/>
        <v>1314858.781802237</v>
      </c>
      <c r="K180" s="1">
        <f t="shared" ref="K180:K205" si="66">$K$101</f>
        <v>1420047.4843464163</v>
      </c>
      <c r="L180" s="1">
        <f t="shared" si="37"/>
        <v>1533651.2830941295</v>
      </c>
      <c r="M180" s="1">
        <f t="shared" si="38"/>
        <v>1656343.3857416601</v>
      </c>
      <c r="N180" s="1">
        <f t="shared" si="39"/>
        <v>1788850.8566009931</v>
      </c>
      <c r="O180" s="1">
        <f t="shared" si="40"/>
        <v>1931958.9251290727</v>
      </c>
      <c r="P180" s="1">
        <f t="shared" si="41"/>
        <v>2086515.6391393987</v>
      </c>
      <c r="Q180" s="1">
        <f t="shared" si="53"/>
        <v>2253436.8902705512</v>
      </c>
      <c r="R180" s="1">
        <f t="shared" si="53"/>
        <v>2433711.8414921951</v>
      </c>
      <c r="S180" s="1">
        <f t="shared" si="53"/>
        <v>2628408.788811571</v>
      </c>
      <c r="T180" s="1">
        <f t="shared" si="53"/>
        <v>2838681.4919164968</v>
      </c>
      <c r="U180" s="1">
        <f t="shared" si="53"/>
        <v>3065776.0112698167</v>
      </c>
      <c r="V180" s="1">
        <f t="shared" si="53"/>
        <v>3311038.0921714022</v>
      </c>
      <c r="W180" s="1">
        <f t="shared" si="53"/>
        <v>3575921.1395451152</v>
      </c>
      <c r="X180" s="1">
        <f t="shared" si="57"/>
        <v>3861994.8307087244</v>
      </c>
      <c r="Y180" s="1">
        <f t="shared" si="57"/>
        <v>4170954.4171654219</v>
      </c>
      <c r="Z180" s="1">
        <f t="shared" si="57"/>
        <v>4504630.770538656</v>
      </c>
      <c r="AA180" s="1">
        <f t="shared" si="57"/>
        <v>4865001.2321817493</v>
      </c>
      <c r="AB180" s="1">
        <f t="shared" si="57"/>
        <v>5254201.330756289</v>
      </c>
      <c r="AC180" s="1">
        <f t="shared" si="57"/>
        <v>5674537.4372167923</v>
      </c>
      <c r="AD180" s="1">
        <f t="shared" si="57"/>
        <v>6128500.4321941352</v>
      </c>
      <c r="AE180" s="1">
        <f t="shared" si="57"/>
        <v>6618780.4667696683</v>
      </c>
      <c r="AF180" s="1">
        <f t="shared" si="57"/>
        <v>7148282.9041112419</v>
      </c>
      <c r="AG180" s="1">
        <f t="shared" si="57"/>
        <v>7720145.5364401415</v>
      </c>
      <c r="AH180" s="1">
        <f t="shared" si="57"/>
        <v>8337757.179355354</v>
      </c>
      <c r="AI180" s="1">
        <f t="shared" si="57"/>
        <v>9004777.7537037842</v>
      </c>
      <c r="AJ180" s="1">
        <f t="shared" si="57"/>
        <v>9725159.9740000851</v>
      </c>
      <c r="AK180" s="1">
        <f t="shared" si="57"/>
        <v>10503172.771920092</v>
      </c>
      <c r="AL180" s="1">
        <f t="shared" si="54"/>
        <v>11343426.593673704</v>
      </c>
      <c r="AM180" s="1">
        <f t="shared" si="54"/>
        <v>12250900.7211676</v>
      </c>
      <c r="AN180" s="1">
        <f t="shared" si="54"/>
        <v>13230972.778861009</v>
      </c>
      <c r="AO180" s="1">
        <f t="shared" si="54"/>
        <v>14289450.601169894</v>
      </c>
      <c r="AP180" s="1">
        <f t="shared" si="54"/>
        <v>15432606.649263484</v>
      </c>
      <c r="AQ180" s="1">
        <f t="shared" si="54"/>
        <v>16667215.181204565</v>
      </c>
      <c r="AR180" s="1">
        <f t="shared" si="54"/>
        <v>18000592.395700932</v>
      </c>
      <c r="AS180" s="1">
        <f t="shared" si="54"/>
        <v>19440639.787357006</v>
      </c>
      <c r="AT180" s="1">
        <f t="shared" si="54"/>
        <v>20995890.970345572</v>
      </c>
      <c r="AU180" s="1">
        <f t="shared" si="54"/>
        <v>22675562.247973211</v>
      </c>
      <c r="AV180" s="1">
        <f t="shared" si="54"/>
        <v>24489607.227811076</v>
      </c>
      <c r="AW180" s="1">
        <f t="shared" si="54"/>
        <v>26448775.806035966</v>
      </c>
      <c r="AX180" s="1">
        <f t="shared" si="54"/>
        <v>28564677.870518841</v>
      </c>
      <c r="AY180" s="1">
        <f t="shared" si="54"/>
        <v>30849852.100160353</v>
      </c>
      <c r="AZ180" s="1">
        <f t="shared" si="52"/>
        <v>33317840.268173181</v>
      </c>
      <c r="BA180" s="1">
        <f t="shared" si="52"/>
        <v>35983267.489627041</v>
      </c>
      <c r="BB180" s="1">
        <f t="shared" si="52"/>
        <v>38861928.888797201</v>
      </c>
      <c r="BC180" s="1">
        <f t="shared" si="52"/>
        <v>41970883.199900992</v>
      </c>
      <c r="BD180" s="1">
        <f t="shared" si="52"/>
        <v>45328553.855893061</v>
      </c>
      <c r="BE180" s="1">
        <f t="shared" si="52"/>
        <v>48954838.164364524</v>
      </c>
      <c r="BF180" s="1">
        <f t="shared" si="52"/>
        <v>52871225.217513673</v>
      </c>
      <c r="BG180" s="1">
        <f t="shared" si="52"/>
        <v>57100923.234914787</v>
      </c>
      <c r="BH180" s="1">
        <f t="shared" si="52"/>
        <v>61668997.093707971</v>
      </c>
      <c r="BI180" s="1">
        <f t="shared" si="52"/>
        <v>66602516.861204609</v>
      </c>
      <c r="BJ180" s="1">
        <f t="shared" si="52"/>
        <v>71930718.210100979</v>
      </c>
      <c r="BK180" s="1">
        <f t="shared" si="52"/>
        <v>77685175.666909084</v>
      </c>
      <c r="BL180" s="1">
        <f t="shared" si="52"/>
        <v>83899989.720261797</v>
      </c>
      <c r="BM180" s="1">
        <f t="shared" si="52"/>
        <v>90611988.897882745</v>
      </c>
      <c r="BN180" s="1">
        <f t="shared" si="52"/>
        <v>97860948.009713382</v>
      </c>
      <c r="BO180" s="1">
        <f t="shared" si="52"/>
        <v>105689823.85049047</v>
      </c>
      <c r="BP180" s="1">
        <f t="shared" ref="BL180:CC195" si="67">BP$101</f>
        <v>114145009.75852969</v>
      </c>
      <c r="BQ180" s="1">
        <f t="shared" si="67"/>
        <v>123276610.53921209</v>
      </c>
      <c r="BR180" s="1">
        <f t="shared" si="67"/>
        <v>133138739.38234907</v>
      </c>
      <c r="BS180" s="1">
        <f t="shared" si="67"/>
        <v>143789838.53293699</v>
      </c>
      <c r="BT180" s="1">
        <f t="shared" si="67"/>
        <v>155293025.61557198</v>
      </c>
      <c r="BU180" s="1">
        <f t="shared" si="67"/>
        <v>167716467.66481775</v>
      </c>
      <c r="BV180" s="1">
        <f t="shared" si="67"/>
        <v>181133785.07800317</v>
      </c>
      <c r="BW180" s="1">
        <f t="shared" si="67"/>
        <v>195624487.88424343</v>
      </c>
      <c r="BX180" s="1">
        <f t="shared" si="67"/>
        <v>211274446.91498294</v>
      </c>
      <c r="BY180" s="1">
        <f>(BZ$80/$C$65)+BY$101</f>
        <v>12809998878.833769</v>
      </c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2:102" customFormat="1" x14ac:dyDescent="0.2">
      <c r="B181" s="14">
        <v>75</v>
      </c>
      <c r="C181" s="1">
        <f t="shared" si="55"/>
        <v>-7500000</v>
      </c>
      <c r="D181" s="1">
        <f t="shared" si="56"/>
        <v>828584.06793228909</v>
      </c>
      <c r="E181" s="1">
        <f t="shared" si="58"/>
        <v>894870.79336687236</v>
      </c>
      <c r="F181" s="1">
        <f t="shared" si="59"/>
        <v>966460.45683622209</v>
      </c>
      <c r="G181" s="1">
        <f t="shared" si="61"/>
        <v>1043777.2933831201</v>
      </c>
      <c r="H181" s="1">
        <f t="shared" si="62"/>
        <v>1127279.4768537697</v>
      </c>
      <c r="I181" s="1">
        <f t="shared" si="63"/>
        <v>1217461.8350020715</v>
      </c>
      <c r="J181" s="1">
        <f t="shared" si="65"/>
        <v>1314858.781802237</v>
      </c>
      <c r="K181" s="1">
        <f t="shared" si="66"/>
        <v>1420047.4843464163</v>
      </c>
      <c r="L181" s="1">
        <f t="shared" ref="L181:L205" si="68">$L$101</f>
        <v>1533651.2830941295</v>
      </c>
      <c r="M181" s="1">
        <f t="shared" si="38"/>
        <v>1656343.3857416601</v>
      </c>
      <c r="N181" s="1">
        <f t="shared" si="39"/>
        <v>1788850.8566009931</v>
      </c>
      <c r="O181" s="1">
        <f t="shared" si="40"/>
        <v>1931958.9251290727</v>
      </c>
      <c r="P181" s="1">
        <f t="shared" si="41"/>
        <v>2086515.6391393987</v>
      </c>
      <c r="Q181" s="1">
        <f t="shared" si="53"/>
        <v>2253436.8902705512</v>
      </c>
      <c r="R181" s="1">
        <f t="shared" si="53"/>
        <v>2433711.8414921951</v>
      </c>
      <c r="S181" s="1">
        <f t="shared" si="53"/>
        <v>2628408.788811571</v>
      </c>
      <c r="T181" s="1">
        <f t="shared" si="53"/>
        <v>2838681.4919164968</v>
      </c>
      <c r="U181" s="1">
        <f t="shared" si="53"/>
        <v>3065776.0112698167</v>
      </c>
      <c r="V181" s="1">
        <f t="shared" si="53"/>
        <v>3311038.0921714022</v>
      </c>
      <c r="W181" s="1">
        <f t="shared" si="53"/>
        <v>3575921.1395451152</v>
      </c>
      <c r="X181" s="1">
        <f t="shared" si="57"/>
        <v>3861994.8307087244</v>
      </c>
      <c r="Y181" s="1">
        <f t="shared" si="57"/>
        <v>4170954.4171654219</v>
      </c>
      <c r="Z181" s="1">
        <f t="shared" si="57"/>
        <v>4504630.770538656</v>
      </c>
      <c r="AA181" s="1">
        <f t="shared" si="57"/>
        <v>4865001.2321817493</v>
      </c>
      <c r="AB181" s="1">
        <f t="shared" si="57"/>
        <v>5254201.330756289</v>
      </c>
      <c r="AC181" s="1">
        <f t="shared" si="57"/>
        <v>5674537.4372167923</v>
      </c>
      <c r="AD181" s="1">
        <f t="shared" si="57"/>
        <v>6128500.4321941352</v>
      </c>
      <c r="AE181" s="1">
        <f t="shared" si="57"/>
        <v>6618780.4667696683</v>
      </c>
      <c r="AF181" s="1">
        <f t="shared" si="57"/>
        <v>7148282.9041112419</v>
      </c>
      <c r="AG181" s="1">
        <f t="shared" si="57"/>
        <v>7720145.5364401415</v>
      </c>
      <c r="AH181" s="1">
        <f t="shared" si="57"/>
        <v>8337757.179355354</v>
      </c>
      <c r="AI181" s="1">
        <f t="shared" si="57"/>
        <v>9004777.7537037842</v>
      </c>
      <c r="AJ181" s="1">
        <f t="shared" si="57"/>
        <v>9725159.9740000851</v>
      </c>
      <c r="AK181" s="1">
        <f t="shared" si="57"/>
        <v>10503172.771920092</v>
      </c>
      <c r="AL181" s="1">
        <f t="shared" si="54"/>
        <v>11343426.593673704</v>
      </c>
      <c r="AM181" s="1">
        <f t="shared" si="54"/>
        <v>12250900.7211676</v>
      </c>
      <c r="AN181" s="1">
        <f t="shared" si="54"/>
        <v>13230972.778861009</v>
      </c>
      <c r="AO181" s="1">
        <f t="shared" si="54"/>
        <v>14289450.601169894</v>
      </c>
      <c r="AP181" s="1">
        <f t="shared" si="54"/>
        <v>15432606.649263484</v>
      </c>
      <c r="AQ181" s="1">
        <f t="shared" si="54"/>
        <v>16667215.181204565</v>
      </c>
      <c r="AR181" s="1">
        <f t="shared" si="54"/>
        <v>18000592.395700932</v>
      </c>
      <c r="AS181" s="1">
        <f t="shared" si="54"/>
        <v>19440639.787357006</v>
      </c>
      <c r="AT181" s="1">
        <f t="shared" si="54"/>
        <v>20995890.970345572</v>
      </c>
      <c r="AU181" s="1">
        <f t="shared" si="54"/>
        <v>22675562.247973211</v>
      </c>
      <c r="AV181" s="1">
        <f t="shared" si="54"/>
        <v>24489607.227811076</v>
      </c>
      <c r="AW181" s="1">
        <f t="shared" si="54"/>
        <v>26448775.806035966</v>
      </c>
      <c r="AX181" s="1">
        <f t="shared" si="54"/>
        <v>28564677.870518841</v>
      </c>
      <c r="AY181" s="1">
        <f t="shared" si="54"/>
        <v>30849852.100160353</v>
      </c>
      <c r="AZ181" s="1">
        <f t="shared" si="52"/>
        <v>33317840.268173181</v>
      </c>
      <c r="BA181" s="1">
        <f t="shared" si="52"/>
        <v>35983267.489627041</v>
      </c>
      <c r="BB181" s="1">
        <f t="shared" si="52"/>
        <v>38861928.888797201</v>
      </c>
      <c r="BC181" s="1">
        <f t="shared" si="52"/>
        <v>41970883.199900992</v>
      </c>
      <c r="BD181" s="1">
        <f t="shared" si="52"/>
        <v>45328553.855893061</v>
      </c>
      <c r="BE181" s="1">
        <f t="shared" si="52"/>
        <v>48954838.164364524</v>
      </c>
      <c r="BF181" s="1">
        <f t="shared" si="52"/>
        <v>52871225.217513673</v>
      </c>
      <c r="BG181" s="1">
        <f t="shared" si="52"/>
        <v>57100923.234914787</v>
      </c>
      <c r="BH181" s="1">
        <f t="shared" si="52"/>
        <v>61668997.093707971</v>
      </c>
      <c r="BI181" s="1">
        <f t="shared" si="52"/>
        <v>66602516.861204609</v>
      </c>
      <c r="BJ181" s="1">
        <f t="shared" si="52"/>
        <v>71930718.210100979</v>
      </c>
      <c r="BK181" s="1">
        <f t="shared" si="52"/>
        <v>77685175.666909084</v>
      </c>
      <c r="BL181" s="1">
        <f t="shared" si="67"/>
        <v>83899989.720261797</v>
      </c>
      <c r="BM181" s="1">
        <f t="shared" si="67"/>
        <v>90611988.897882745</v>
      </c>
      <c r="BN181" s="1">
        <f t="shared" si="67"/>
        <v>97860948.009713382</v>
      </c>
      <c r="BO181" s="1">
        <f t="shared" si="67"/>
        <v>105689823.85049047</v>
      </c>
      <c r="BP181" s="1">
        <f t="shared" si="67"/>
        <v>114145009.75852969</v>
      </c>
      <c r="BQ181" s="1">
        <f t="shared" si="67"/>
        <v>123276610.53921209</v>
      </c>
      <c r="BR181" s="1">
        <f t="shared" si="67"/>
        <v>133138739.38234907</v>
      </c>
      <c r="BS181" s="1">
        <f t="shared" si="67"/>
        <v>143789838.53293699</v>
      </c>
      <c r="BT181" s="1">
        <f t="shared" si="67"/>
        <v>155293025.61557198</v>
      </c>
      <c r="BU181" s="1">
        <f t="shared" si="67"/>
        <v>167716467.66481775</v>
      </c>
      <c r="BV181" s="1">
        <f t="shared" si="67"/>
        <v>181133785.07800317</v>
      </c>
      <c r="BW181" s="1">
        <f t="shared" si="67"/>
        <v>195624487.88424343</v>
      </c>
      <c r="BX181" s="1">
        <f t="shared" si="67"/>
        <v>211274446.91498294</v>
      </c>
      <c r="BY181" s="1">
        <f t="shared" si="67"/>
        <v>228176402.6681816</v>
      </c>
      <c r="BZ181" s="1">
        <f>(CA$80/$C$65)+BZ$101</f>
        <v>14048252475.262651</v>
      </c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2:102" customFormat="1" x14ac:dyDescent="0.2">
      <c r="B182" s="14">
        <v>76</v>
      </c>
      <c r="C182" s="1">
        <f t="shared" si="55"/>
        <v>-7500000</v>
      </c>
      <c r="D182" s="1">
        <f t="shared" si="56"/>
        <v>828584.06793228909</v>
      </c>
      <c r="E182" s="1">
        <f t="shared" si="58"/>
        <v>894870.79336687236</v>
      </c>
      <c r="F182" s="1">
        <f t="shared" si="59"/>
        <v>966460.45683622209</v>
      </c>
      <c r="G182" s="1">
        <f t="shared" si="61"/>
        <v>1043777.2933831201</v>
      </c>
      <c r="H182" s="1">
        <f t="shared" si="62"/>
        <v>1127279.4768537697</v>
      </c>
      <c r="I182" s="1">
        <f t="shared" si="63"/>
        <v>1217461.8350020715</v>
      </c>
      <c r="J182" s="1">
        <f t="shared" si="65"/>
        <v>1314858.781802237</v>
      </c>
      <c r="K182" s="1">
        <f t="shared" si="66"/>
        <v>1420047.4843464163</v>
      </c>
      <c r="L182" s="1">
        <f t="shared" si="68"/>
        <v>1533651.2830941295</v>
      </c>
      <c r="M182" s="1">
        <f t="shared" ref="M182:M205" si="69">$M$101</f>
        <v>1656343.3857416601</v>
      </c>
      <c r="N182" s="1">
        <f t="shared" si="39"/>
        <v>1788850.8566009931</v>
      </c>
      <c r="O182" s="1">
        <f t="shared" si="40"/>
        <v>1931958.9251290727</v>
      </c>
      <c r="P182" s="1">
        <f t="shared" si="41"/>
        <v>2086515.6391393987</v>
      </c>
      <c r="Q182" s="1">
        <f t="shared" si="53"/>
        <v>2253436.8902705512</v>
      </c>
      <c r="R182" s="1">
        <f t="shared" si="53"/>
        <v>2433711.8414921951</v>
      </c>
      <c r="S182" s="1">
        <f t="shared" si="53"/>
        <v>2628408.788811571</v>
      </c>
      <c r="T182" s="1">
        <f t="shared" si="53"/>
        <v>2838681.4919164968</v>
      </c>
      <c r="U182" s="1">
        <f t="shared" si="53"/>
        <v>3065776.0112698167</v>
      </c>
      <c r="V182" s="1">
        <f t="shared" si="53"/>
        <v>3311038.0921714022</v>
      </c>
      <c r="W182" s="1">
        <f t="shared" si="53"/>
        <v>3575921.1395451152</v>
      </c>
      <c r="X182" s="1">
        <f t="shared" si="57"/>
        <v>3861994.8307087244</v>
      </c>
      <c r="Y182" s="1">
        <f t="shared" si="57"/>
        <v>4170954.4171654219</v>
      </c>
      <c r="Z182" s="1">
        <f t="shared" si="57"/>
        <v>4504630.770538656</v>
      </c>
      <c r="AA182" s="1">
        <f t="shared" si="57"/>
        <v>4865001.2321817493</v>
      </c>
      <c r="AB182" s="1">
        <f t="shared" si="57"/>
        <v>5254201.330756289</v>
      </c>
      <c r="AC182" s="1">
        <f t="shared" si="57"/>
        <v>5674537.4372167923</v>
      </c>
      <c r="AD182" s="1">
        <f t="shared" si="57"/>
        <v>6128500.4321941352</v>
      </c>
      <c r="AE182" s="1">
        <f t="shared" si="57"/>
        <v>6618780.4667696683</v>
      </c>
      <c r="AF182" s="1">
        <f t="shared" si="57"/>
        <v>7148282.9041112419</v>
      </c>
      <c r="AG182" s="1">
        <f t="shared" si="57"/>
        <v>7720145.5364401415</v>
      </c>
      <c r="AH182" s="1">
        <f t="shared" si="57"/>
        <v>8337757.179355354</v>
      </c>
      <c r="AI182" s="1">
        <f t="shared" si="57"/>
        <v>9004777.7537037842</v>
      </c>
      <c r="AJ182" s="1">
        <f t="shared" si="57"/>
        <v>9725159.9740000851</v>
      </c>
      <c r="AK182" s="1">
        <f t="shared" si="57"/>
        <v>10503172.771920092</v>
      </c>
      <c r="AL182" s="1">
        <f t="shared" si="54"/>
        <v>11343426.593673704</v>
      </c>
      <c r="AM182" s="1">
        <f t="shared" si="54"/>
        <v>12250900.7211676</v>
      </c>
      <c r="AN182" s="1">
        <f t="shared" si="54"/>
        <v>13230972.778861009</v>
      </c>
      <c r="AO182" s="1">
        <f t="shared" si="54"/>
        <v>14289450.601169894</v>
      </c>
      <c r="AP182" s="1">
        <f t="shared" si="54"/>
        <v>15432606.649263484</v>
      </c>
      <c r="AQ182" s="1">
        <f t="shared" si="54"/>
        <v>16667215.181204565</v>
      </c>
      <c r="AR182" s="1">
        <f t="shared" si="54"/>
        <v>18000592.395700932</v>
      </c>
      <c r="AS182" s="1">
        <f t="shared" si="54"/>
        <v>19440639.787357006</v>
      </c>
      <c r="AT182" s="1">
        <f t="shared" si="54"/>
        <v>20995890.970345572</v>
      </c>
      <c r="AU182" s="1">
        <f t="shared" si="54"/>
        <v>22675562.247973211</v>
      </c>
      <c r="AV182" s="1">
        <f t="shared" si="54"/>
        <v>24489607.227811076</v>
      </c>
      <c r="AW182" s="1">
        <f t="shared" si="54"/>
        <v>26448775.806035966</v>
      </c>
      <c r="AX182" s="1">
        <f t="shared" si="54"/>
        <v>28564677.870518841</v>
      </c>
      <c r="AY182" s="1">
        <f t="shared" si="54"/>
        <v>30849852.100160353</v>
      </c>
      <c r="AZ182" s="1">
        <f t="shared" si="52"/>
        <v>33317840.268173181</v>
      </c>
      <c r="BA182" s="1">
        <f t="shared" si="52"/>
        <v>35983267.489627041</v>
      </c>
      <c r="BB182" s="1">
        <f t="shared" si="52"/>
        <v>38861928.888797201</v>
      </c>
      <c r="BC182" s="1">
        <f t="shared" si="52"/>
        <v>41970883.199900992</v>
      </c>
      <c r="BD182" s="1">
        <f t="shared" si="52"/>
        <v>45328553.855893061</v>
      </c>
      <c r="BE182" s="1">
        <f t="shared" si="52"/>
        <v>48954838.164364524</v>
      </c>
      <c r="BF182" s="1">
        <f t="shared" si="52"/>
        <v>52871225.217513673</v>
      </c>
      <c r="BG182" s="1">
        <f t="shared" si="52"/>
        <v>57100923.234914787</v>
      </c>
      <c r="BH182" s="1">
        <f t="shared" si="52"/>
        <v>61668997.093707971</v>
      </c>
      <c r="BI182" s="1">
        <f t="shared" si="52"/>
        <v>66602516.861204609</v>
      </c>
      <c r="BJ182" s="1">
        <f t="shared" si="52"/>
        <v>71930718.210100979</v>
      </c>
      <c r="BK182" s="1">
        <f t="shared" si="52"/>
        <v>77685175.666909084</v>
      </c>
      <c r="BL182" s="1">
        <f t="shared" si="67"/>
        <v>83899989.720261797</v>
      </c>
      <c r="BM182" s="1">
        <f t="shared" si="67"/>
        <v>90611988.897882745</v>
      </c>
      <c r="BN182" s="1">
        <f t="shared" si="67"/>
        <v>97860948.009713382</v>
      </c>
      <c r="BO182" s="1">
        <f t="shared" si="67"/>
        <v>105689823.85049047</v>
      </c>
      <c r="BP182" s="1">
        <f t="shared" si="67"/>
        <v>114145009.75852969</v>
      </c>
      <c r="BQ182" s="1">
        <f t="shared" si="67"/>
        <v>123276610.53921209</v>
      </c>
      <c r="BR182" s="1">
        <f t="shared" si="67"/>
        <v>133138739.38234907</v>
      </c>
      <c r="BS182" s="1">
        <f t="shared" si="67"/>
        <v>143789838.53293699</v>
      </c>
      <c r="BT182" s="1">
        <f t="shared" si="67"/>
        <v>155293025.61557198</v>
      </c>
      <c r="BU182" s="1">
        <f t="shared" si="67"/>
        <v>167716467.66481775</v>
      </c>
      <c r="BV182" s="1">
        <f t="shared" si="67"/>
        <v>181133785.07800317</v>
      </c>
      <c r="BW182" s="1">
        <f t="shared" si="67"/>
        <v>195624487.88424343</v>
      </c>
      <c r="BX182" s="1">
        <f t="shared" si="67"/>
        <v>211274446.91498294</v>
      </c>
      <c r="BY182" s="1">
        <f t="shared" si="67"/>
        <v>228176402.6681816</v>
      </c>
      <c r="BZ182" s="1">
        <f t="shared" si="67"/>
        <v>246430514.88163617</v>
      </c>
      <c r="CA182" s="1">
        <f>(CB$80/$C$65)+CA$101</f>
        <v>15172112673.283665</v>
      </c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spans="2:102" customFormat="1" x14ac:dyDescent="0.2">
      <c r="B183" s="14">
        <v>77</v>
      </c>
      <c r="C183" s="1">
        <f t="shared" si="55"/>
        <v>-7500000</v>
      </c>
      <c r="D183" s="1">
        <f t="shared" si="56"/>
        <v>828584.06793228909</v>
      </c>
      <c r="E183" s="1">
        <f t="shared" si="58"/>
        <v>894870.79336687236</v>
      </c>
      <c r="F183" s="1">
        <f t="shared" si="59"/>
        <v>966460.45683622209</v>
      </c>
      <c r="G183" s="1">
        <f t="shared" si="61"/>
        <v>1043777.2933831201</v>
      </c>
      <c r="H183" s="1">
        <f t="shared" si="62"/>
        <v>1127279.4768537697</v>
      </c>
      <c r="I183" s="1">
        <f t="shared" si="63"/>
        <v>1217461.8350020715</v>
      </c>
      <c r="J183" s="1">
        <f t="shared" si="65"/>
        <v>1314858.781802237</v>
      </c>
      <c r="K183" s="1">
        <f t="shared" si="66"/>
        <v>1420047.4843464163</v>
      </c>
      <c r="L183" s="1">
        <f t="shared" si="68"/>
        <v>1533651.2830941295</v>
      </c>
      <c r="M183" s="1">
        <f t="shared" si="69"/>
        <v>1656343.3857416601</v>
      </c>
      <c r="N183" s="1">
        <f t="shared" ref="N183:N205" si="70">$N$101</f>
        <v>1788850.8566009931</v>
      </c>
      <c r="O183" s="1">
        <f t="shared" si="40"/>
        <v>1931958.9251290727</v>
      </c>
      <c r="P183" s="1">
        <f t="shared" si="41"/>
        <v>2086515.6391393987</v>
      </c>
      <c r="Q183" s="1">
        <f t="shared" si="53"/>
        <v>2253436.8902705512</v>
      </c>
      <c r="R183" s="1">
        <f t="shared" si="53"/>
        <v>2433711.8414921951</v>
      </c>
      <c r="S183" s="1">
        <f t="shared" si="53"/>
        <v>2628408.788811571</v>
      </c>
      <c r="T183" s="1">
        <f t="shared" si="53"/>
        <v>2838681.4919164968</v>
      </c>
      <c r="U183" s="1">
        <f t="shared" si="53"/>
        <v>3065776.0112698167</v>
      </c>
      <c r="V183" s="1">
        <f t="shared" si="53"/>
        <v>3311038.0921714022</v>
      </c>
      <c r="W183" s="1">
        <f t="shared" si="53"/>
        <v>3575921.1395451152</v>
      </c>
      <c r="X183" s="1">
        <f t="shared" si="57"/>
        <v>3861994.8307087244</v>
      </c>
      <c r="Y183" s="1">
        <f t="shared" si="57"/>
        <v>4170954.4171654219</v>
      </c>
      <c r="Z183" s="1">
        <f t="shared" si="57"/>
        <v>4504630.770538656</v>
      </c>
      <c r="AA183" s="1">
        <f t="shared" si="57"/>
        <v>4865001.2321817493</v>
      </c>
      <c r="AB183" s="1">
        <f t="shared" si="57"/>
        <v>5254201.330756289</v>
      </c>
      <c r="AC183" s="1">
        <f t="shared" si="57"/>
        <v>5674537.4372167923</v>
      </c>
      <c r="AD183" s="1">
        <f t="shared" si="57"/>
        <v>6128500.4321941352</v>
      </c>
      <c r="AE183" s="1">
        <f t="shared" si="57"/>
        <v>6618780.4667696683</v>
      </c>
      <c r="AF183" s="1">
        <f t="shared" si="57"/>
        <v>7148282.9041112419</v>
      </c>
      <c r="AG183" s="1">
        <f t="shared" si="57"/>
        <v>7720145.5364401415</v>
      </c>
      <c r="AH183" s="1">
        <f t="shared" si="57"/>
        <v>8337757.179355354</v>
      </c>
      <c r="AI183" s="1">
        <f t="shared" si="57"/>
        <v>9004777.7537037842</v>
      </c>
      <c r="AJ183" s="1">
        <f t="shared" si="57"/>
        <v>9725159.9740000851</v>
      </c>
      <c r="AK183" s="1">
        <f t="shared" si="57"/>
        <v>10503172.771920092</v>
      </c>
      <c r="AL183" s="1">
        <f t="shared" si="54"/>
        <v>11343426.593673704</v>
      </c>
      <c r="AM183" s="1">
        <f t="shared" si="54"/>
        <v>12250900.7211676</v>
      </c>
      <c r="AN183" s="1">
        <f t="shared" si="54"/>
        <v>13230972.778861009</v>
      </c>
      <c r="AO183" s="1">
        <f t="shared" si="54"/>
        <v>14289450.601169894</v>
      </c>
      <c r="AP183" s="1">
        <f t="shared" si="54"/>
        <v>15432606.649263484</v>
      </c>
      <c r="AQ183" s="1">
        <f t="shared" si="54"/>
        <v>16667215.181204565</v>
      </c>
      <c r="AR183" s="1">
        <f t="shared" si="54"/>
        <v>18000592.395700932</v>
      </c>
      <c r="AS183" s="1">
        <f t="shared" si="54"/>
        <v>19440639.787357006</v>
      </c>
      <c r="AT183" s="1">
        <f t="shared" si="54"/>
        <v>20995890.970345572</v>
      </c>
      <c r="AU183" s="1">
        <f t="shared" si="54"/>
        <v>22675562.247973211</v>
      </c>
      <c r="AV183" s="1">
        <f t="shared" si="54"/>
        <v>24489607.227811076</v>
      </c>
      <c r="AW183" s="1">
        <f t="shared" si="54"/>
        <v>26448775.806035966</v>
      </c>
      <c r="AX183" s="1">
        <f t="shared" si="54"/>
        <v>28564677.870518841</v>
      </c>
      <c r="AY183" s="1">
        <f t="shared" si="54"/>
        <v>30849852.100160353</v>
      </c>
      <c r="AZ183" s="1">
        <f t="shared" ref="AZ183:BO198" si="71">AZ$101</f>
        <v>33317840.268173181</v>
      </c>
      <c r="BA183" s="1">
        <f t="shared" si="71"/>
        <v>35983267.489627041</v>
      </c>
      <c r="BB183" s="1">
        <f t="shared" si="71"/>
        <v>38861928.888797201</v>
      </c>
      <c r="BC183" s="1">
        <f t="shared" si="71"/>
        <v>41970883.199900992</v>
      </c>
      <c r="BD183" s="1">
        <f t="shared" si="71"/>
        <v>45328553.855893061</v>
      </c>
      <c r="BE183" s="1">
        <f t="shared" si="71"/>
        <v>48954838.164364524</v>
      </c>
      <c r="BF183" s="1">
        <f t="shared" si="71"/>
        <v>52871225.217513673</v>
      </c>
      <c r="BG183" s="1">
        <f t="shared" si="71"/>
        <v>57100923.234914787</v>
      </c>
      <c r="BH183" s="1">
        <f t="shared" si="71"/>
        <v>61668997.093707971</v>
      </c>
      <c r="BI183" s="1">
        <f t="shared" si="71"/>
        <v>66602516.861204609</v>
      </c>
      <c r="BJ183" s="1">
        <f t="shared" si="71"/>
        <v>71930718.210100979</v>
      </c>
      <c r="BK183" s="1">
        <f t="shared" si="71"/>
        <v>77685175.666909084</v>
      </c>
      <c r="BL183" s="1">
        <f t="shared" si="71"/>
        <v>83899989.720261797</v>
      </c>
      <c r="BM183" s="1">
        <f t="shared" si="71"/>
        <v>90611988.897882745</v>
      </c>
      <c r="BN183" s="1">
        <f t="shared" si="71"/>
        <v>97860948.009713382</v>
      </c>
      <c r="BO183" s="1">
        <f t="shared" si="71"/>
        <v>105689823.85049047</v>
      </c>
      <c r="BP183" s="1">
        <f t="shared" si="67"/>
        <v>114145009.75852969</v>
      </c>
      <c r="BQ183" s="1">
        <f t="shared" si="67"/>
        <v>123276610.53921209</v>
      </c>
      <c r="BR183" s="1">
        <f t="shared" si="67"/>
        <v>133138739.38234907</v>
      </c>
      <c r="BS183" s="1">
        <f t="shared" si="67"/>
        <v>143789838.53293699</v>
      </c>
      <c r="BT183" s="1">
        <f t="shared" si="67"/>
        <v>155293025.61557198</v>
      </c>
      <c r="BU183" s="1">
        <f t="shared" si="67"/>
        <v>167716467.66481775</v>
      </c>
      <c r="BV183" s="1">
        <f t="shared" si="67"/>
        <v>181133785.07800317</v>
      </c>
      <c r="BW183" s="1">
        <f t="shared" si="67"/>
        <v>195624487.88424343</v>
      </c>
      <c r="BX183" s="1">
        <f t="shared" si="67"/>
        <v>211274446.91498294</v>
      </c>
      <c r="BY183" s="1">
        <f t="shared" si="67"/>
        <v>228176402.6681816</v>
      </c>
      <c r="BZ183" s="1">
        <f t="shared" si="67"/>
        <v>246430514.88163617</v>
      </c>
      <c r="CA183" s="1">
        <f t="shared" si="67"/>
        <v>266144956.07216707</v>
      </c>
      <c r="CB183" s="1">
        <f>(CC$80/$C$65)+CB$101</f>
        <v>16385881687.146358</v>
      </c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2:102" customFormat="1" x14ac:dyDescent="0.2">
      <c r="B184" s="14">
        <v>78</v>
      </c>
      <c r="C184" s="1">
        <f t="shared" si="55"/>
        <v>-7500000</v>
      </c>
      <c r="D184" s="1">
        <f t="shared" si="56"/>
        <v>828584.06793228909</v>
      </c>
      <c r="E184" s="1">
        <f t="shared" si="58"/>
        <v>894870.79336687236</v>
      </c>
      <c r="F184" s="1">
        <f t="shared" si="59"/>
        <v>966460.45683622209</v>
      </c>
      <c r="G184" s="1">
        <f t="shared" si="61"/>
        <v>1043777.2933831201</v>
      </c>
      <c r="H184" s="1">
        <f t="shared" si="62"/>
        <v>1127279.4768537697</v>
      </c>
      <c r="I184" s="1">
        <f t="shared" si="63"/>
        <v>1217461.8350020715</v>
      </c>
      <c r="J184" s="1">
        <f t="shared" si="65"/>
        <v>1314858.781802237</v>
      </c>
      <c r="K184" s="1">
        <f t="shared" si="66"/>
        <v>1420047.4843464163</v>
      </c>
      <c r="L184" s="1">
        <f t="shared" si="68"/>
        <v>1533651.2830941295</v>
      </c>
      <c r="M184" s="1">
        <f t="shared" si="69"/>
        <v>1656343.3857416601</v>
      </c>
      <c r="N184" s="1">
        <f t="shared" si="70"/>
        <v>1788850.8566009931</v>
      </c>
      <c r="O184" s="1">
        <f t="shared" ref="O184:O205" si="72">$O$101</f>
        <v>1931958.9251290727</v>
      </c>
      <c r="P184" s="1">
        <f t="shared" si="41"/>
        <v>2086515.6391393987</v>
      </c>
      <c r="Q184" s="1">
        <f t="shared" si="53"/>
        <v>2253436.8902705512</v>
      </c>
      <c r="R184" s="1">
        <f t="shared" si="53"/>
        <v>2433711.8414921951</v>
      </c>
      <c r="S184" s="1">
        <f t="shared" si="53"/>
        <v>2628408.788811571</v>
      </c>
      <c r="T184" s="1">
        <f t="shared" si="53"/>
        <v>2838681.4919164968</v>
      </c>
      <c r="U184" s="1">
        <f t="shared" si="53"/>
        <v>3065776.0112698167</v>
      </c>
      <c r="V184" s="1">
        <f t="shared" si="53"/>
        <v>3311038.0921714022</v>
      </c>
      <c r="W184" s="1">
        <f t="shared" si="53"/>
        <v>3575921.1395451152</v>
      </c>
      <c r="X184" s="1">
        <f t="shared" si="57"/>
        <v>3861994.8307087244</v>
      </c>
      <c r="Y184" s="1">
        <f t="shared" si="57"/>
        <v>4170954.4171654219</v>
      </c>
      <c r="Z184" s="1">
        <f t="shared" si="57"/>
        <v>4504630.770538656</v>
      </c>
      <c r="AA184" s="1">
        <f t="shared" si="57"/>
        <v>4865001.2321817493</v>
      </c>
      <c r="AB184" s="1">
        <f t="shared" si="57"/>
        <v>5254201.330756289</v>
      </c>
      <c r="AC184" s="1">
        <f t="shared" si="57"/>
        <v>5674537.4372167923</v>
      </c>
      <c r="AD184" s="1">
        <f t="shared" si="57"/>
        <v>6128500.4321941352</v>
      </c>
      <c r="AE184" s="1">
        <f t="shared" si="57"/>
        <v>6618780.4667696683</v>
      </c>
      <c r="AF184" s="1">
        <f t="shared" si="57"/>
        <v>7148282.9041112419</v>
      </c>
      <c r="AG184" s="1">
        <f t="shared" si="57"/>
        <v>7720145.5364401415</v>
      </c>
      <c r="AH184" s="1">
        <f t="shared" si="57"/>
        <v>8337757.179355354</v>
      </c>
      <c r="AI184" s="1">
        <f t="shared" si="57"/>
        <v>9004777.7537037842</v>
      </c>
      <c r="AJ184" s="1">
        <f t="shared" si="57"/>
        <v>9725159.9740000851</v>
      </c>
      <c r="AK184" s="1">
        <f t="shared" si="57"/>
        <v>10503172.771920092</v>
      </c>
      <c r="AL184" s="1">
        <f t="shared" si="54"/>
        <v>11343426.593673704</v>
      </c>
      <c r="AM184" s="1">
        <f t="shared" si="54"/>
        <v>12250900.7211676</v>
      </c>
      <c r="AN184" s="1">
        <f t="shared" si="54"/>
        <v>13230972.778861009</v>
      </c>
      <c r="AO184" s="1">
        <f t="shared" si="54"/>
        <v>14289450.601169894</v>
      </c>
      <c r="AP184" s="1">
        <f t="shared" si="54"/>
        <v>15432606.649263484</v>
      </c>
      <c r="AQ184" s="1">
        <f t="shared" si="54"/>
        <v>16667215.181204565</v>
      </c>
      <c r="AR184" s="1">
        <f t="shared" si="54"/>
        <v>18000592.395700932</v>
      </c>
      <c r="AS184" s="1">
        <f t="shared" si="54"/>
        <v>19440639.787357006</v>
      </c>
      <c r="AT184" s="1">
        <f t="shared" si="54"/>
        <v>20995890.970345572</v>
      </c>
      <c r="AU184" s="1">
        <f t="shared" si="54"/>
        <v>22675562.247973211</v>
      </c>
      <c r="AV184" s="1">
        <f t="shared" si="54"/>
        <v>24489607.227811076</v>
      </c>
      <c r="AW184" s="1">
        <f t="shared" si="54"/>
        <v>26448775.806035966</v>
      </c>
      <c r="AX184" s="1">
        <f t="shared" si="54"/>
        <v>28564677.870518841</v>
      </c>
      <c r="AY184" s="1">
        <f t="shared" si="54"/>
        <v>30849852.100160353</v>
      </c>
      <c r="AZ184" s="1">
        <f t="shared" si="71"/>
        <v>33317840.268173181</v>
      </c>
      <c r="BA184" s="1">
        <f t="shared" si="71"/>
        <v>35983267.489627041</v>
      </c>
      <c r="BB184" s="1">
        <f t="shared" si="71"/>
        <v>38861928.888797201</v>
      </c>
      <c r="BC184" s="1">
        <f t="shared" si="71"/>
        <v>41970883.199900992</v>
      </c>
      <c r="BD184" s="1">
        <f t="shared" si="71"/>
        <v>45328553.855893061</v>
      </c>
      <c r="BE184" s="1">
        <f t="shared" si="71"/>
        <v>48954838.164364524</v>
      </c>
      <c r="BF184" s="1">
        <f t="shared" si="71"/>
        <v>52871225.217513673</v>
      </c>
      <c r="BG184" s="1">
        <f t="shared" si="71"/>
        <v>57100923.234914787</v>
      </c>
      <c r="BH184" s="1">
        <f t="shared" si="71"/>
        <v>61668997.093707971</v>
      </c>
      <c r="BI184" s="1">
        <f t="shared" si="71"/>
        <v>66602516.861204609</v>
      </c>
      <c r="BJ184" s="1">
        <f t="shared" si="71"/>
        <v>71930718.210100979</v>
      </c>
      <c r="BK184" s="1">
        <f t="shared" si="71"/>
        <v>77685175.666909084</v>
      </c>
      <c r="BL184" s="1">
        <f t="shared" si="67"/>
        <v>83899989.720261797</v>
      </c>
      <c r="BM184" s="1">
        <f t="shared" si="67"/>
        <v>90611988.897882745</v>
      </c>
      <c r="BN184" s="1">
        <f t="shared" si="67"/>
        <v>97860948.009713382</v>
      </c>
      <c r="BO184" s="1">
        <f t="shared" si="67"/>
        <v>105689823.85049047</v>
      </c>
      <c r="BP184" s="1">
        <f t="shared" si="67"/>
        <v>114145009.75852969</v>
      </c>
      <c r="BQ184" s="1">
        <f t="shared" si="67"/>
        <v>123276610.53921209</v>
      </c>
      <c r="BR184" s="1">
        <f t="shared" si="67"/>
        <v>133138739.38234907</v>
      </c>
      <c r="BS184" s="1">
        <f t="shared" si="67"/>
        <v>143789838.53293699</v>
      </c>
      <c r="BT184" s="1">
        <f t="shared" si="67"/>
        <v>155293025.61557198</v>
      </c>
      <c r="BU184" s="1">
        <f t="shared" si="67"/>
        <v>167716467.66481775</v>
      </c>
      <c r="BV184" s="1">
        <f t="shared" si="67"/>
        <v>181133785.07800317</v>
      </c>
      <c r="BW184" s="1">
        <f t="shared" si="67"/>
        <v>195624487.88424343</v>
      </c>
      <c r="BX184" s="1">
        <f t="shared" si="67"/>
        <v>211274446.91498294</v>
      </c>
      <c r="BY184" s="1">
        <f t="shared" si="67"/>
        <v>228176402.6681816</v>
      </c>
      <c r="BZ184" s="1">
        <f t="shared" si="67"/>
        <v>246430514.88163617</v>
      </c>
      <c r="CA184" s="1">
        <f t="shared" si="67"/>
        <v>266144956.07216707</v>
      </c>
      <c r="CB184" s="1">
        <f t="shared" si="67"/>
        <v>287436552.55794042</v>
      </c>
      <c r="CC184" s="1">
        <f>(CD$80/$C$65)+CC$101</f>
        <v>17696752222.118069</v>
      </c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2:102" customFormat="1" x14ac:dyDescent="0.2">
      <c r="B185" s="14">
        <v>79</v>
      </c>
      <c r="C185" s="1">
        <f t="shared" si="55"/>
        <v>-7500000</v>
      </c>
      <c r="D185" s="1">
        <f t="shared" si="56"/>
        <v>828584.06793228909</v>
      </c>
      <c r="E185" s="1">
        <f t="shared" si="58"/>
        <v>894870.79336687236</v>
      </c>
      <c r="F185" s="1">
        <f t="shared" si="59"/>
        <v>966460.45683622209</v>
      </c>
      <c r="G185" s="1">
        <f t="shared" si="61"/>
        <v>1043777.2933831201</v>
      </c>
      <c r="H185" s="1">
        <f t="shared" si="62"/>
        <v>1127279.4768537697</v>
      </c>
      <c r="I185" s="1">
        <f t="shared" si="63"/>
        <v>1217461.8350020715</v>
      </c>
      <c r="J185" s="1">
        <f t="shared" si="65"/>
        <v>1314858.781802237</v>
      </c>
      <c r="K185" s="1">
        <f t="shared" si="66"/>
        <v>1420047.4843464163</v>
      </c>
      <c r="L185" s="1">
        <f t="shared" si="68"/>
        <v>1533651.2830941295</v>
      </c>
      <c r="M185" s="1">
        <f t="shared" si="69"/>
        <v>1656343.3857416601</v>
      </c>
      <c r="N185" s="1">
        <f t="shared" si="70"/>
        <v>1788850.8566009931</v>
      </c>
      <c r="O185" s="1">
        <f t="shared" si="72"/>
        <v>1931958.9251290727</v>
      </c>
      <c r="P185" s="1">
        <f t="shared" ref="P185:W205" si="73">P$101</f>
        <v>2086515.6391393987</v>
      </c>
      <c r="Q185" s="1">
        <f t="shared" si="73"/>
        <v>2253436.8902705512</v>
      </c>
      <c r="R185" s="1">
        <f t="shared" si="73"/>
        <v>2433711.8414921951</v>
      </c>
      <c r="S185" s="1">
        <f t="shared" si="73"/>
        <v>2628408.788811571</v>
      </c>
      <c r="T185" s="1">
        <f t="shared" si="73"/>
        <v>2838681.4919164968</v>
      </c>
      <c r="U185" s="1">
        <f t="shared" si="73"/>
        <v>3065776.0112698167</v>
      </c>
      <c r="V185" s="1">
        <f t="shared" si="73"/>
        <v>3311038.0921714022</v>
      </c>
      <c r="W185" s="1">
        <f t="shared" si="53"/>
        <v>3575921.1395451152</v>
      </c>
      <c r="X185" s="1">
        <f t="shared" si="57"/>
        <v>3861994.8307087244</v>
      </c>
      <c r="Y185" s="1">
        <f t="shared" si="57"/>
        <v>4170954.4171654219</v>
      </c>
      <c r="Z185" s="1">
        <f t="shared" si="57"/>
        <v>4504630.770538656</v>
      </c>
      <c r="AA185" s="1">
        <f t="shared" si="57"/>
        <v>4865001.2321817493</v>
      </c>
      <c r="AB185" s="1">
        <f t="shared" si="57"/>
        <v>5254201.330756289</v>
      </c>
      <c r="AC185" s="1">
        <f t="shared" si="57"/>
        <v>5674537.4372167923</v>
      </c>
      <c r="AD185" s="1">
        <f t="shared" si="57"/>
        <v>6128500.4321941352</v>
      </c>
      <c r="AE185" s="1">
        <f t="shared" si="57"/>
        <v>6618780.4667696683</v>
      </c>
      <c r="AF185" s="1">
        <f t="shared" si="57"/>
        <v>7148282.9041112419</v>
      </c>
      <c r="AG185" s="1">
        <f t="shared" si="57"/>
        <v>7720145.5364401415</v>
      </c>
      <c r="AH185" s="1">
        <f t="shared" si="57"/>
        <v>8337757.179355354</v>
      </c>
      <c r="AI185" s="1">
        <f t="shared" si="57"/>
        <v>9004777.7537037842</v>
      </c>
      <c r="AJ185" s="1">
        <f t="shared" si="57"/>
        <v>9725159.9740000851</v>
      </c>
      <c r="AK185" s="1">
        <f t="shared" si="57"/>
        <v>10503172.771920092</v>
      </c>
      <c r="AL185" s="1">
        <f t="shared" si="54"/>
        <v>11343426.593673704</v>
      </c>
      <c r="AM185" s="1">
        <f t="shared" si="54"/>
        <v>12250900.7211676</v>
      </c>
      <c r="AN185" s="1">
        <f t="shared" si="54"/>
        <v>13230972.778861009</v>
      </c>
      <c r="AO185" s="1">
        <f t="shared" si="54"/>
        <v>14289450.601169894</v>
      </c>
      <c r="AP185" s="1">
        <f t="shared" si="54"/>
        <v>15432606.649263484</v>
      </c>
      <c r="AQ185" s="1">
        <f t="shared" si="54"/>
        <v>16667215.181204565</v>
      </c>
      <c r="AR185" s="1">
        <f t="shared" si="54"/>
        <v>18000592.395700932</v>
      </c>
      <c r="AS185" s="1">
        <f t="shared" si="54"/>
        <v>19440639.787357006</v>
      </c>
      <c r="AT185" s="1">
        <f t="shared" si="54"/>
        <v>20995890.970345572</v>
      </c>
      <c r="AU185" s="1">
        <f t="shared" si="54"/>
        <v>22675562.247973211</v>
      </c>
      <c r="AV185" s="1">
        <f t="shared" si="54"/>
        <v>24489607.227811076</v>
      </c>
      <c r="AW185" s="1">
        <f t="shared" si="54"/>
        <v>26448775.806035966</v>
      </c>
      <c r="AX185" s="1">
        <f t="shared" si="54"/>
        <v>28564677.870518841</v>
      </c>
      <c r="AY185" s="1">
        <f t="shared" ref="AY185:BN205" si="74">AY$101</f>
        <v>30849852.100160353</v>
      </c>
      <c r="AZ185" s="1">
        <f t="shared" si="74"/>
        <v>33317840.268173181</v>
      </c>
      <c r="BA185" s="1">
        <f t="shared" si="74"/>
        <v>35983267.489627041</v>
      </c>
      <c r="BB185" s="1">
        <f t="shared" si="71"/>
        <v>38861928.888797201</v>
      </c>
      <c r="BC185" s="1">
        <f t="shared" si="71"/>
        <v>41970883.199900992</v>
      </c>
      <c r="BD185" s="1">
        <f t="shared" si="71"/>
        <v>45328553.855893061</v>
      </c>
      <c r="BE185" s="1">
        <f t="shared" si="71"/>
        <v>48954838.164364524</v>
      </c>
      <c r="BF185" s="1">
        <f t="shared" si="71"/>
        <v>52871225.217513673</v>
      </c>
      <c r="BG185" s="1">
        <f t="shared" si="71"/>
        <v>57100923.234914787</v>
      </c>
      <c r="BH185" s="1">
        <f t="shared" si="71"/>
        <v>61668997.093707971</v>
      </c>
      <c r="BI185" s="1">
        <f t="shared" si="71"/>
        <v>66602516.861204609</v>
      </c>
      <c r="BJ185" s="1">
        <f t="shared" si="71"/>
        <v>71930718.210100979</v>
      </c>
      <c r="BK185" s="1">
        <f t="shared" si="71"/>
        <v>77685175.666909084</v>
      </c>
      <c r="BL185" s="1">
        <f t="shared" si="67"/>
        <v>83899989.720261797</v>
      </c>
      <c r="BM185" s="1">
        <f t="shared" si="67"/>
        <v>90611988.897882745</v>
      </c>
      <c r="BN185" s="1">
        <f t="shared" si="67"/>
        <v>97860948.009713382</v>
      </c>
      <c r="BO185" s="1">
        <f t="shared" si="67"/>
        <v>105689823.85049047</v>
      </c>
      <c r="BP185" s="1">
        <f t="shared" si="67"/>
        <v>114145009.75852969</v>
      </c>
      <c r="BQ185" s="1">
        <f t="shared" si="67"/>
        <v>123276610.53921209</v>
      </c>
      <c r="BR185" s="1">
        <f t="shared" si="67"/>
        <v>133138739.38234907</v>
      </c>
      <c r="BS185" s="1">
        <f t="shared" si="67"/>
        <v>143789838.53293699</v>
      </c>
      <c r="BT185" s="1">
        <f t="shared" si="67"/>
        <v>155293025.61557198</v>
      </c>
      <c r="BU185" s="1">
        <f t="shared" si="67"/>
        <v>167716467.66481775</v>
      </c>
      <c r="BV185" s="1">
        <f t="shared" si="67"/>
        <v>181133785.07800317</v>
      </c>
      <c r="BW185" s="1">
        <f t="shared" si="67"/>
        <v>195624487.88424343</v>
      </c>
      <c r="BX185" s="1">
        <f t="shared" si="67"/>
        <v>211274446.91498294</v>
      </c>
      <c r="BY185" s="1">
        <f t="shared" si="67"/>
        <v>228176402.6681816</v>
      </c>
      <c r="BZ185" s="1">
        <f t="shared" si="67"/>
        <v>246430514.88163617</v>
      </c>
      <c r="CA185" s="1">
        <f t="shared" si="67"/>
        <v>266144956.07216707</v>
      </c>
      <c r="CB185" s="1">
        <f t="shared" si="67"/>
        <v>287436552.55794042</v>
      </c>
      <c r="CC185" s="1">
        <f t="shared" si="67"/>
        <v>310431476.76257575</v>
      </c>
      <c r="CD185" s="1">
        <f>(CE$80/$C$65)+CD$101</f>
        <v>18848002416.182232</v>
      </c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2:102" customFormat="1" x14ac:dyDescent="0.2">
      <c r="B186" s="14">
        <v>80</v>
      </c>
      <c r="C186" s="1">
        <f t="shared" si="55"/>
        <v>-7500000</v>
      </c>
      <c r="D186" s="1">
        <f t="shared" si="56"/>
        <v>828584.06793228909</v>
      </c>
      <c r="E186" s="1">
        <f t="shared" si="58"/>
        <v>894870.79336687236</v>
      </c>
      <c r="F186" s="1">
        <f t="shared" si="59"/>
        <v>966460.45683622209</v>
      </c>
      <c r="G186" s="1">
        <f t="shared" si="61"/>
        <v>1043777.2933831201</v>
      </c>
      <c r="H186" s="1">
        <f t="shared" si="62"/>
        <v>1127279.4768537697</v>
      </c>
      <c r="I186" s="1">
        <f t="shared" si="63"/>
        <v>1217461.8350020715</v>
      </c>
      <c r="J186" s="1">
        <f t="shared" si="65"/>
        <v>1314858.781802237</v>
      </c>
      <c r="K186" s="1">
        <f t="shared" si="66"/>
        <v>1420047.4843464163</v>
      </c>
      <c r="L186" s="1">
        <f t="shared" si="68"/>
        <v>1533651.2830941295</v>
      </c>
      <c r="M186" s="1">
        <f t="shared" si="69"/>
        <v>1656343.3857416601</v>
      </c>
      <c r="N186" s="1">
        <f t="shared" si="70"/>
        <v>1788850.8566009931</v>
      </c>
      <c r="O186" s="1">
        <f t="shared" si="72"/>
        <v>1931958.9251290727</v>
      </c>
      <c r="P186" s="1">
        <f t="shared" si="73"/>
        <v>2086515.6391393987</v>
      </c>
      <c r="Q186" s="1">
        <f t="shared" si="73"/>
        <v>2253436.8902705512</v>
      </c>
      <c r="R186" s="1">
        <f t="shared" si="73"/>
        <v>2433711.8414921951</v>
      </c>
      <c r="S186" s="1">
        <f t="shared" si="73"/>
        <v>2628408.788811571</v>
      </c>
      <c r="T186" s="1">
        <f t="shared" si="73"/>
        <v>2838681.4919164968</v>
      </c>
      <c r="U186" s="1">
        <f t="shared" si="73"/>
        <v>3065776.0112698167</v>
      </c>
      <c r="V186" s="1">
        <f t="shared" si="73"/>
        <v>3311038.0921714022</v>
      </c>
      <c r="W186" s="1">
        <f t="shared" si="73"/>
        <v>3575921.1395451152</v>
      </c>
      <c r="X186" s="1">
        <f t="shared" si="57"/>
        <v>3861994.8307087244</v>
      </c>
      <c r="Y186" s="1">
        <f t="shared" si="57"/>
        <v>4170954.4171654219</v>
      </c>
      <c r="Z186" s="1">
        <f t="shared" si="57"/>
        <v>4504630.770538656</v>
      </c>
      <c r="AA186" s="1">
        <f t="shared" si="57"/>
        <v>4865001.2321817493</v>
      </c>
      <c r="AB186" s="1">
        <f t="shared" si="57"/>
        <v>5254201.330756289</v>
      </c>
      <c r="AC186" s="1">
        <f t="shared" si="57"/>
        <v>5674537.4372167923</v>
      </c>
      <c r="AD186" s="1">
        <f t="shared" si="57"/>
        <v>6128500.4321941352</v>
      </c>
      <c r="AE186" s="1">
        <f t="shared" si="57"/>
        <v>6618780.4667696683</v>
      </c>
      <c r="AF186" s="1">
        <f t="shared" si="57"/>
        <v>7148282.9041112419</v>
      </c>
      <c r="AG186" s="1">
        <f t="shared" si="57"/>
        <v>7720145.5364401415</v>
      </c>
      <c r="AH186" s="1">
        <f t="shared" si="57"/>
        <v>8337757.179355354</v>
      </c>
      <c r="AI186" s="1">
        <f t="shared" si="57"/>
        <v>9004777.7537037842</v>
      </c>
      <c r="AJ186" s="1">
        <f t="shared" si="57"/>
        <v>9725159.9740000851</v>
      </c>
      <c r="AK186" s="1">
        <f t="shared" si="57"/>
        <v>10503172.771920092</v>
      </c>
      <c r="AL186" s="1">
        <f t="shared" si="54"/>
        <v>11343426.593673704</v>
      </c>
      <c r="AM186" s="1">
        <f t="shared" si="54"/>
        <v>12250900.7211676</v>
      </c>
      <c r="AN186" s="1">
        <f t="shared" si="54"/>
        <v>13230972.778861009</v>
      </c>
      <c r="AO186" s="1">
        <f t="shared" si="54"/>
        <v>14289450.601169894</v>
      </c>
      <c r="AP186" s="1">
        <f t="shared" si="54"/>
        <v>15432606.649263484</v>
      </c>
      <c r="AQ186" s="1">
        <f t="shared" si="54"/>
        <v>16667215.181204565</v>
      </c>
      <c r="AR186" s="1">
        <f t="shared" si="54"/>
        <v>18000592.395700932</v>
      </c>
      <c r="AS186" s="1">
        <f t="shared" si="54"/>
        <v>19440639.787357006</v>
      </c>
      <c r="AT186" s="1">
        <f t="shared" si="54"/>
        <v>20995890.970345572</v>
      </c>
      <c r="AU186" s="1">
        <f t="shared" si="54"/>
        <v>22675562.247973211</v>
      </c>
      <c r="AV186" s="1">
        <f t="shared" si="54"/>
        <v>24489607.227811076</v>
      </c>
      <c r="AW186" s="1">
        <f t="shared" si="54"/>
        <v>26448775.806035966</v>
      </c>
      <c r="AX186" s="1">
        <f t="shared" si="54"/>
        <v>28564677.870518841</v>
      </c>
      <c r="AY186" s="1">
        <f t="shared" si="74"/>
        <v>30849852.100160353</v>
      </c>
      <c r="AZ186" s="1">
        <f t="shared" si="71"/>
        <v>33317840.268173181</v>
      </c>
      <c r="BA186" s="1">
        <f t="shared" si="71"/>
        <v>35983267.489627041</v>
      </c>
      <c r="BB186" s="1">
        <f t="shared" si="71"/>
        <v>38861928.888797201</v>
      </c>
      <c r="BC186" s="1">
        <f t="shared" si="71"/>
        <v>41970883.199900992</v>
      </c>
      <c r="BD186" s="1">
        <f t="shared" si="71"/>
        <v>45328553.855893061</v>
      </c>
      <c r="BE186" s="1">
        <f t="shared" si="71"/>
        <v>48954838.164364524</v>
      </c>
      <c r="BF186" s="1">
        <f t="shared" si="71"/>
        <v>52871225.217513673</v>
      </c>
      <c r="BG186" s="1">
        <f t="shared" si="71"/>
        <v>57100923.234914787</v>
      </c>
      <c r="BH186" s="1">
        <f t="shared" si="71"/>
        <v>61668997.093707971</v>
      </c>
      <c r="BI186" s="1">
        <f t="shared" si="71"/>
        <v>66602516.861204609</v>
      </c>
      <c r="BJ186" s="1">
        <f t="shared" si="71"/>
        <v>71930718.210100979</v>
      </c>
      <c r="BK186" s="1">
        <f t="shared" si="71"/>
        <v>77685175.666909084</v>
      </c>
      <c r="BL186" s="1">
        <f t="shared" si="67"/>
        <v>83899989.720261797</v>
      </c>
      <c r="BM186" s="1">
        <f t="shared" si="67"/>
        <v>90611988.897882745</v>
      </c>
      <c r="BN186" s="1">
        <f t="shared" si="67"/>
        <v>97860948.009713382</v>
      </c>
      <c r="BO186" s="1">
        <f t="shared" si="67"/>
        <v>105689823.85049047</v>
      </c>
      <c r="BP186" s="1">
        <f t="shared" si="67"/>
        <v>114145009.75852969</v>
      </c>
      <c r="BQ186" s="1">
        <f t="shared" si="67"/>
        <v>123276610.53921209</v>
      </c>
      <c r="BR186" s="1">
        <f t="shared" si="67"/>
        <v>133138739.38234907</v>
      </c>
      <c r="BS186" s="1">
        <f t="shared" si="67"/>
        <v>143789838.53293699</v>
      </c>
      <c r="BT186" s="1">
        <f t="shared" si="67"/>
        <v>155293025.61557198</v>
      </c>
      <c r="BU186" s="1">
        <f t="shared" si="67"/>
        <v>167716467.66481775</v>
      </c>
      <c r="BV186" s="1">
        <f t="shared" si="67"/>
        <v>181133785.07800317</v>
      </c>
      <c r="BW186" s="1">
        <f t="shared" si="67"/>
        <v>195624487.88424343</v>
      </c>
      <c r="BX186" s="1">
        <f t="shared" si="67"/>
        <v>211274446.91498294</v>
      </c>
      <c r="BY186" s="1">
        <f t="shared" si="67"/>
        <v>228176402.6681816</v>
      </c>
      <c r="BZ186" s="1">
        <f t="shared" si="67"/>
        <v>246430514.88163617</v>
      </c>
      <c r="CA186" s="1">
        <f t="shared" si="67"/>
        <v>266144956.07216707</v>
      </c>
      <c r="CB186" s="1">
        <f t="shared" ref="BW186:CN201" si="75">CB$101</f>
        <v>287436552.55794042</v>
      </c>
      <c r="CC186" s="1">
        <f t="shared" si="75"/>
        <v>310431476.76257575</v>
      </c>
      <c r="CD186" s="1">
        <f t="shared" si="75"/>
        <v>335265994.90358174</v>
      </c>
      <c r="CE186" s="1">
        <f>(CF$80/$C$65)+CE$101</f>
        <v>20641491791.878521</v>
      </c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2:102" customFormat="1" x14ac:dyDescent="0.2">
      <c r="B187" s="14">
        <v>81</v>
      </c>
      <c r="C187" s="1">
        <f t="shared" si="55"/>
        <v>-7500000</v>
      </c>
      <c r="D187" s="1">
        <f t="shared" si="56"/>
        <v>828584.06793228909</v>
      </c>
      <c r="E187" s="1">
        <f t="shared" si="58"/>
        <v>894870.79336687236</v>
      </c>
      <c r="F187" s="1">
        <f t="shared" si="59"/>
        <v>966460.45683622209</v>
      </c>
      <c r="G187" s="1">
        <f t="shared" si="61"/>
        <v>1043777.2933831201</v>
      </c>
      <c r="H187" s="1">
        <f t="shared" si="62"/>
        <v>1127279.4768537697</v>
      </c>
      <c r="I187" s="1">
        <f t="shared" si="63"/>
        <v>1217461.8350020715</v>
      </c>
      <c r="J187" s="1">
        <f t="shared" si="65"/>
        <v>1314858.781802237</v>
      </c>
      <c r="K187" s="1">
        <f t="shared" si="66"/>
        <v>1420047.4843464163</v>
      </c>
      <c r="L187" s="1">
        <f t="shared" si="68"/>
        <v>1533651.2830941295</v>
      </c>
      <c r="M187" s="1">
        <f t="shared" si="69"/>
        <v>1656343.3857416601</v>
      </c>
      <c r="N187" s="1">
        <f t="shared" si="70"/>
        <v>1788850.8566009931</v>
      </c>
      <c r="O187" s="1">
        <f t="shared" si="72"/>
        <v>1931958.9251290727</v>
      </c>
      <c r="P187" s="1">
        <f t="shared" si="73"/>
        <v>2086515.6391393987</v>
      </c>
      <c r="Q187" s="1">
        <f t="shared" si="73"/>
        <v>2253436.8902705512</v>
      </c>
      <c r="R187" s="1">
        <f t="shared" si="73"/>
        <v>2433711.8414921951</v>
      </c>
      <c r="S187" s="1">
        <f t="shared" si="73"/>
        <v>2628408.788811571</v>
      </c>
      <c r="T187" s="1">
        <f t="shared" si="73"/>
        <v>2838681.4919164968</v>
      </c>
      <c r="U187" s="1">
        <f t="shared" si="73"/>
        <v>3065776.0112698167</v>
      </c>
      <c r="V187" s="1">
        <f t="shared" si="73"/>
        <v>3311038.0921714022</v>
      </c>
      <c r="W187" s="1">
        <f t="shared" si="73"/>
        <v>3575921.1395451152</v>
      </c>
      <c r="X187" s="1">
        <f t="shared" si="57"/>
        <v>3861994.8307087244</v>
      </c>
      <c r="Y187" s="1">
        <f t="shared" si="57"/>
        <v>4170954.4171654219</v>
      </c>
      <c r="Z187" s="1">
        <f t="shared" si="57"/>
        <v>4504630.770538656</v>
      </c>
      <c r="AA187" s="1">
        <f t="shared" si="57"/>
        <v>4865001.2321817493</v>
      </c>
      <c r="AB187" s="1">
        <f t="shared" si="57"/>
        <v>5254201.330756289</v>
      </c>
      <c r="AC187" s="1">
        <f t="shared" si="57"/>
        <v>5674537.4372167923</v>
      </c>
      <c r="AD187" s="1">
        <f t="shared" si="57"/>
        <v>6128500.4321941352</v>
      </c>
      <c r="AE187" s="1">
        <f t="shared" si="57"/>
        <v>6618780.4667696683</v>
      </c>
      <c r="AF187" s="1">
        <f t="shared" si="57"/>
        <v>7148282.9041112419</v>
      </c>
      <c r="AG187" s="1">
        <f t="shared" si="57"/>
        <v>7720145.5364401415</v>
      </c>
      <c r="AH187" s="1">
        <f t="shared" si="57"/>
        <v>8337757.179355354</v>
      </c>
      <c r="AI187" s="1">
        <f t="shared" si="57"/>
        <v>9004777.7537037842</v>
      </c>
      <c r="AJ187" s="1">
        <f t="shared" si="57"/>
        <v>9725159.9740000851</v>
      </c>
      <c r="AK187" s="1">
        <f t="shared" si="57"/>
        <v>10503172.771920092</v>
      </c>
      <c r="AL187" s="1">
        <f t="shared" si="54"/>
        <v>11343426.593673704</v>
      </c>
      <c r="AM187" s="1">
        <f t="shared" si="54"/>
        <v>12250900.7211676</v>
      </c>
      <c r="AN187" s="1">
        <f t="shared" si="54"/>
        <v>13230972.778861009</v>
      </c>
      <c r="AO187" s="1">
        <f t="shared" si="54"/>
        <v>14289450.601169894</v>
      </c>
      <c r="AP187" s="1">
        <f t="shared" si="54"/>
        <v>15432606.649263484</v>
      </c>
      <c r="AQ187" s="1">
        <f t="shared" si="54"/>
        <v>16667215.181204565</v>
      </c>
      <c r="AR187" s="1">
        <f t="shared" si="54"/>
        <v>18000592.395700932</v>
      </c>
      <c r="AS187" s="1">
        <f t="shared" si="54"/>
        <v>19440639.787357006</v>
      </c>
      <c r="AT187" s="1">
        <f t="shared" si="54"/>
        <v>20995890.970345572</v>
      </c>
      <c r="AU187" s="1">
        <f t="shared" si="54"/>
        <v>22675562.247973211</v>
      </c>
      <c r="AV187" s="1">
        <f t="shared" si="54"/>
        <v>24489607.227811076</v>
      </c>
      <c r="AW187" s="1">
        <f t="shared" si="54"/>
        <v>26448775.806035966</v>
      </c>
      <c r="AX187" s="1">
        <f t="shared" si="54"/>
        <v>28564677.870518841</v>
      </c>
      <c r="AY187" s="1">
        <f t="shared" si="74"/>
        <v>30849852.100160353</v>
      </c>
      <c r="AZ187" s="1">
        <f t="shared" si="71"/>
        <v>33317840.268173181</v>
      </c>
      <c r="BA187" s="1">
        <f t="shared" si="71"/>
        <v>35983267.489627041</v>
      </c>
      <c r="BB187" s="1">
        <f t="shared" si="71"/>
        <v>38861928.888797201</v>
      </c>
      <c r="BC187" s="1">
        <f t="shared" si="71"/>
        <v>41970883.199900992</v>
      </c>
      <c r="BD187" s="1">
        <f t="shared" si="71"/>
        <v>45328553.855893061</v>
      </c>
      <c r="BE187" s="1">
        <f t="shared" si="71"/>
        <v>48954838.164364524</v>
      </c>
      <c r="BF187" s="1">
        <f t="shared" si="71"/>
        <v>52871225.217513673</v>
      </c>
      <c r="BG187" s="1">
        <f t="shared" si="71"/>
        <v>57100923.234914787</v>
      </c>
      <c r="BH187" s="1">
        <f t="shared" si="71"/>
        <v>61668997.093707971</v>
      </c>
      <c r="BI187" s="1">
        <f t="shared" si="71"/>
        <v>66602516.861204609</v>
      </c>
      <c r="BJ187" s="1">
        <f t="shared" si="71"/>
        <v>71930718.210100979</v>
      </c>
      <c r="BK187" s="1">
        <f t="shared" si="71"/>
        <v>77685175.666909084</v>
      </c>
      <c r="BL187" s="1">
        <f t="shared" si="67"/>
        <v>83899989.720261797</v>
      </c>
      <c r="BM187" s="1">
        <f t="shared" si="67"/>
        <v>90611988.897882745</v>
      </c>
      <c r="BN187" s="1">
        <f t="shared" si="67"/>
        <v>97860948.009713382</v>
      </c>
      <c r="BO187" s="1">
        <f t="shared" si="67"/>
        <v>105689823.85049047</v>
      </c>
      <c r="BP187" s="1">
        <f t="shared" si="67"/>
        <v>114145009.75852969</v>
      </c>
      <c r="BQ187" s="1">
        <f t="shared" si="67"/>
        <v>123276610.53921209</v>
      </c>
      <c r="BR187" s="1">
        <f t="shared" si="67"/>
        <v>133138739.38234907</v>
      </c>
      <c r="BS187" s="1">
        <f t="shared" si="67"/>
        <v>143789838.53293699</v>
      </c>
      <c r="BT187" s="1">
        <f t="shared" si="67"/>
        <v>155293025.61557198</v>
      </c>
      <c r="BU187" s="1">
        <f t="shared" si="67"/>
        <v>167716467.66481775</v>
      </c>
      <c r="BV187" s="1">
        <f t="shared" si="67"/>
        <v>181133785.07800317</v>
      </c>
      <c r="BW187" s="1">
        <f t="shared" si="75"/>
        <v>195624487.88424343</v>
      </c>
      <c r="BX187" s="1">
        <f t="shared" si="75"/>
        <v>211274446.91498294</v>
      </c>
      <c r="BY187" s="1">
        <f t="shared" si="75"/>
        <v>228176402.6681816</v>
      </c>
      <c r="BZ187" s="1">
        <f t="shared" si="75"/>
        <v>246430514.88163617</v>
      </c>
      <c r="CA187" s="1">
        <f t="shared" si="75"/>
        <v>266144956.07216707</v>
      </c>
      <c r="CB187" s="1">
        <f t="shared" si="75"/>
        <v>287436552.55794042</v>
      </c>
      <c r="CC187" s="1">
        <f t="shared" si="75"/>
        <v>310431476.76257575</v>
      </c>
      <c r="CD187" s="1">
        <f t="shared" si="75"/>
        <v>335265994.90358174</v>
      </c>
      <c r="CE187" s="1">
        <f t="shared" si="75"/>
        <v>362087274.49586827</v>
      </c>
      <c r="CF187" s="1">
        <f>(CG$80/$C$65)+CF$101</f>
        <v>22292811135.228802</v>
      </c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2:102" customFormat="1" x14ac:dyDescent="0.2">
      <c r="B188" s="14">
        <v>82</v>
      </c>
      <c r="C188" s="1">
        <f t="shared" si="55"/>
        <v>-7500000</v>
      </c>
      <c r="D188" s="1">
        <f t="shared" si="56"/>
        <v>828584.06793228909</v>
      </c>
      <c r="E188" s="1">
        <f t="shared" si="58"/>
        <v>894870.79336687236</v>
      </c>
      <c r="F188" s="1">
        <f t="shared" si="59"/>
        <v>966460.45683622209</v>
      </c>
      <c r="G188" s="1">
        <f t="shared" si="61"/>
        <v>1043777.2933831201</v>
      </c>
      <c r="H188" s="1">
        <f t="shared" si="62"/>
        <v>1127279.4768537697</v>
      </c>
      <c r="I188" s="1">
        <f t="shared" si="63"/>
        <v>1217461.8350020715</v>
      </c>
      <c r="J188" s="1">
        <f t="shared" si="65"/>
        <v>1314858.781802237</v>
      </c>
      <c r="K188" s="1">
        <f t="shared" si="66"/>
        <v>1420047.4843464163</v>
      </c>
      <c r="L188" s="1">
        <f t="shared" si="68"/>
        <v>1533651.2830941295</v>
      </c>
      <c r="M188" s="1">
        <f t="shared" si="69"/>
        <v>1656343.3857416601</v>
      </c>
      <c r="N188" s="1">
        <f t="shared" si="70"/>
        <v>1788850.8566009931</v>
      </c>
      <c r="O188" s="1">
        <f t="shared" si="72"/>
        <v>1931958.9251290727</v>
      </c>
      <c r="P188" s="1">
        <f t="shared" si="73"/>
        <v>2086515.6391393987</v>
      </c>
      <c r="Q188" s="1">
        <f t="shared" si="73"/>
        <v>2253436.8902705512</v>
      </c>
      <c r="R188" s="1">
        <f t="shared" si="73"/>
        <v>2433711.8414921951</v>
      </c>
      <c r="S188" s="1">
        <f t="shared" si="73"/>
        <v>2628408.788811571</v>
      </c>
      <c r="T188" s="1">
        <f t="shared" si="73"/>
        <v>2838681.4919164968</v>
      </c>
      <c r="U188" s="1">
        <f t="shared" si="73"/>
        <v>3065776.0112698167</v>
      </c>
      <c r="V188" s="1">
        <f t="shared" si="73"/>
        <v>3311038.0921714022</v>
      </c>
      <c r="W188" s="1">
        <f t="shared" si="73"/>
        <v>3575921.1395451152</v>
      </c>
      <c r="X188" s="1">
        <f t="shared" si="57"/>
        <v>3861994.8307087244</v>
      </c>
      <c r="Y188" s="1">
        <f t="shared" si="57"/>
        <v>4170954.4171654219</v>
      </c>
      <c r="Z188" s="1">
        <f t="shared" si="57"/>
        <v>4504630.770538656</v>
      </c>
      <c r="AA188" s="1">
        <f t="shared" si="57"/>
        <v>4865001.2321817493</v>
      </c>
      <c r="AB188" s="1">
        <f t="shared" si="57"/>
        <v>5254201.330756289</v>
      </c>
      <c r="AC188" s="1">
        <f t="shared" si="57"/>
        <v>5674537.4372167923</v>
      </c>
      <c r="AD188" s="1">
        <f t="shared" si="57"/>
        <v>6128500.4321941352</v>
      </c>
      <c r="AE188" s="1">
        <f t="shared" si="57"/>
        <v>6618780.4667696683</v>
      </c>
      <c r="AF188" s="1">
        <f t="shared" si="57"/>
        <v>7148282.9041112419</v>
      </c>
      <c r="AG188" s="1">
        <f t="shared" si="57"/>
        <v>7720145.5364401415</v>
      </c>
      <c r="AH188" s="1">
        <f t="shared" si="57"/>
        <v>8337757.179355354</v>
      </c>
      <c r="AI188" s="1">
        <f t="shared" si="57"/>
        <v>9004777.7537037842</v>
      </c>
      <c r="AJ188" s="1">
        <f t="shared" si="57"/>
        <v>9725159.9740000851</v>
      </c>
      <c r="AK188" s="1">
        <f t="shared" si="57"/>
        <v>10503172.771920092</v>
      </c>
      <c r="AL188" s="1">
        <f t="shared" si="54"/>
        <v>11343426.593673704</v>
      </c>
      <c r="AM188" s="1">
        <f t="shared" si="54"/>
        <v>12250900.7211676</v>
      </c>
      <c r="AN188" s="1">
        <f t="shared" si="54"/>
        <v>13230972.778861009</v>
      </c>
      <c r="AO188" s="1">
        <f t="shared" si="54"/>
        <v>14289450.601169894</v>
      </c>
      <c r="AP188" s="1">
        <f t="shared" si="54"/>
        <v>15432606.649263484</v>
      </c>
      <c r="AQ188" s="1">
        <f t="shared" si="54"/>
        <v>16667215.181204565</v>
      </c>
      <c r="AR188" s="1">
        <f t="shared" si="54"/>
        <v>18000592.395700932</v>
      </c>
      <c r="AS188" s="1">
        <f t="shared" si="54"/>
        <v>19440639.787357006</v>
      </c>
      <c r="AT188" s="1">
        <f t="shared" si="54"/>
        <v>20995890.970345572</v>
      </c>
      <c r="AU188" s="1">
        <f t="shared" si="54"/>
        <v>22675562.247973211</v>
      </c>
      <c r="AV188" s="1">
        <f t="shared" si="54"/>
        <v>24489607.227811076</v>
      </c>
      <c r="AW188" s="1">
        <f t="shared" si="54"/>
        <v>26448775.806035966</v>
      </c>
      <c r="AX188" s="1">
        <f t="shared" si="54"/>
        <v>28564677.870518841</v>
      </c>
      <c r="AY188" s="1">
        <f t="shared" si="74"/>
        <v>30849852.100160353</v>
      </c>
      <c r="AZ188" s="1">
        <f t="shared" si="71"/>
        <v>33317840.268173181</v>
      </c>
      <c r="BA188" s="1">
        <f t="shared" si="71"/>
        <v>35983267.489627041</v>
      </c>
      <c r="BB188" s="1">
        <f t="shared" si="71"/>
        <v>38861928.888797201</v>
      </c>
      <c r="BC188" s="1">
        <f t="shared" si="71"/>
        <v>41970883.199900992</v>
      </c>
      <c r="BD188" s="1">
        <f t="shared" si="71"/>
        <v>45328553.855893061</v>
      </c>
      <c r="BE188" s="1">
        <f t="shared" si="71"/>
        <v>48954838.164364524</v>
      </c>
      <c r="BF188" s="1">
        <f t="shared" si="71"/>
        <v>52871225.217513673</v>
      </c>
      <c r="BG188" s="1">
        <f t="shared" si="71"/>
        <v>57100923.234914787</v>
      </c>
      <c r="BH188" s="1">
        <f t="shared" si="71"/>
        <v>61668997.093707971</v>
      </c>
      <c r="BI188" s="1">
        <f t="shared" si="71"/>
        <v>66602516.861204609</v>
      </c>
      <c r="BJ188" s="1">
        <f t="shared" si="71"/>
        <v>71930718.210100979</v>
      </c>
      <c r="BK188" s="1">
        <f t="shared" si="71"/>
        <v>77685175.666909084</v>
      </c>
      <c r="BL188" s="1">
        <f t="shared" si="67"/>
        <v>83899989.720261797</v>
      </c>
      <c r="BM188" s="1">
        <f t="shared" si="67"/>
        <v>90611988.897882745</v>
      </c>
      <c r="BN188" s="1">
        <f t="shared" si="67"/>
        <v>97860948.009713382</v>
      </c>
      <c r="BO188" s="1">
        <f t="shared" si="67"/>
        <v>105689823.85049047</v>
      </c>
      <c r="BP188" s="1">
        <f t="shared" si="67"/>
        <v>114145009.75852969</v>
      </c>
      <c r="BQ188" s="1">
        <f t="shared" si="67"/>
        <v>123276610.53921209</v>
      </c>
      <c r="BR188" s="1">
        <f t="shared" si="67"/>
        <v>133138739.38234907</v>
      </c>
      <c r="BS188" s="1">
        <f t="shared" si="67"/>
        <v>143789838.53293699</v>
      </c>
      <c r="BT188" s="1">
        <f t="shared" si="67"/>
        <v>155293025.61557198</v>
      </c>
      <c r="BU188" s="1">
        <f t="shared" si="67"/>
        <v>167716467.66481775</v>
      </c>
      <c r="BV188" s="1">
        <f t="shared" si="67"/>
        <v>181133785.07800317</v>
      </c>
      <c r="BW188" s="1">
        <f t="shared" si="75"/>
        <v>195624487.88424343</v>
      </c>
      <c r="BX188" s="1">
        <f t="shared" si="75"/>
        <v>211274446.91498294</v>
      </c>
      <c r="BY188" s="1">
        <f t="shared" si="75"/>
        <v>228176402.6681816</v>
      </c>
      <c r="BZ188" s="1">
        <f t="shared" si="75"/>
        <v>246430514.88163617</v>
      </c>
      <c r="CA188" s="1">
        <f t="shared" si="75"/>
        <v>266144956.07216707</v>
      </c>
      <c r="CB188" s="1">
        <f t="shared" si="75"/>
        <v>287436552.55794042</v>
      </c>
      <c r="CC188" s="1">
        <f t="shared" si="75"/>
        <v>310431476.76257575</v>
      </c>
      <c r="CD188" s="1">
        <f t="shared" si="75"/>
        <v>335265994.90358174</v>
      </c>
      <c r="CE188" s="1">
        <f t="shared" si="75"/>
        <v>362087274.49586827</v>
      </c>
      <c r="CF188" s="1">
        <f t="shared" si="75"/>
        <v>391054256.45553786</v>
      </c>
      <c r="CG188" s="1">
        <f>(CH$80/$C$65)+CG$101</f>
        <v>24076236026.047104</v>
      </c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2:102" customFormat="1" x14ac:dyDescent="0.2">
      <c r="B189" s="14">
        <v>83</v>
      </c>
      <c r="C189" s="1">
        <f t="shared" si="55"/>
        <v>-7500000</v>
      </c>
      <c r="D189" s="1">
        <f t="shared" si="56"/>
        <v>828584.06793228909</v>
      </c>
      <c r="E189" s="1">
        <f t="shared" si="58"/>
        <v>894870.79336687236</v>
      </c>
      <c r="F189" s="1">
        <f t="shared" si="59"/>
        <v>966460.45683622209</v>
      </c>
      <c r="G189" s="1">
        <f t="shared" si="61"/>
        <v>1043777.2933831201</v>
      </c>
      <c r="H189" s="1">
        <f t="shared" si="62"/>
        <v>1127279.4768537697</v>
      </c>
      <c r="I189" s="1">
        <f t="shared" si="63"/>
        <v>1217461.8350020715</v>
      </c>
      <c r="J189" s="1">
        <f t="shared" si="65"/>
        <v>1314858.781802237</v>
      </c>
      <c r="K189" s="1">
        <f t="shared" si="66"/>
        <v>1420047.4843464163</v>
      </c>
      <c r="L189" s="1">
        <f t="shared" si="68"/>
        <v>1533651.2830941295</v>
      </c>
      <c r="M189" s="1">
        <f t="shared" si="69"/>
        <v>1656343.3857416601</v>
      </c>
      <c r="N189" s="1">
        <f t="shared" si="70"/>
        <v>1788850.8566009931</v>
      </c>
      <c r="O189" s="1">
        <f t="shared" si="72"/>
        <v>1931958.9251290727</v>
      </c>
      <c r="P189" s="1">
        <f t="shared" si="73"/>
        <v>2086515.6391393987</v>
      </c>
      <c r="Q189" s="1">
        <f t="shared" si="73"/>
        <v>2253436.8902705512</v>
      </c>
      <c r="R189" s="1">
        <f t="shared" si="73"/>
        <v>2433711.8414921951</v>
      </c>
      <c r="S189" s="1">
        <f t="shared" si="73"/>
        <v>2628408.788811571</v>
      </c>
      <c r="T189" s="1">
        <f t="shared" si="73"/>
        <v>2838681.4919164968</v>
      </c>
      <c r="U189" s="1">
        <f t="shared" si="73"/>
        <v>3065776.0112698167</v>
      </c>
      <c r="V189" s="1">
        <f t="shared" si="73"/>
        <v>3311038.0921714022</v>
      </c>
      <c r="W189" s="1">
        <f t="shared" si="73"/>
        <v>3575921.1395451152</v>
      </c>
      <c r="X189" s="1">
        <f t="shared" si="57"/>
        <v>3861994.8307087244</v>
      </c>
      <c r="Y189" s="1">
        <f t="shared" si="57"/>
        <v>4170954.4171654219</v>
      </c>
      <c r="Z189" s="1">
        <f t="shared" si="57"/>
        <v>4504630.770538656</v>
      </c>
      <c r="AA189" s="1">
        <f t="shared" si="57"/>
        <v>4865001.2321817493</v>
      </c>
      <c r="AB189" s="1">
        <f t="shared" si="57"/>
        <v>5254201.330756289</v>
      </c>
      <c r="AC189" s="1">
        <f t="shared" si="57"/>
        <v>5674537.4372167923</v>
      </c>
      <c r="AD189" s="1">
        <f t="shared" si="57"/>
        <v>6128500.4321941352</v>
      </c>
      <c r="AE189" s="1">
        <f t="shared" si="57"/>
        <v>6618780.4667696683</v>
      </c>
      <c r="AF189" s="1">
        <f t="shared" si="57"/>
        <v>7148282.9041112419</v>
      </c>
      <c r="AG189" s="1">
        <f t="shared" si="57"/>
        <v>7720145.5364401415</v>
      </c>
      <c r="AH189" s="1">
        <f t="shared" si="57"/>
        <v>8337757.179355354</v>
      </c>
      <c r="AI189" s="1">
        <f t="shared" si="57"/>
        <v>9004777.7537037842</v>
      </c>
      <c r="AJ189" s="1">
        <f t="shared" si="57"/>
        <v>9725159.9740000851</v>
      </c>
      <c r="AK189" s="1">
        <f t="shared" si="57"/>
        <v>10503172.771920092</v>
      </c>
      <c r="AL189" s="1">
        <f t="shared" si="54"/>
        <v>11343426.593673704</v>
      </c>
      <c r="AM189" s="1">
        <f t="shared" si="54"/>
        <v>12250900.7211676</v>
      </c>
      <c r="AN189" s="1">
        <f t="shared" si="54"/>
        <v>13230972.778861009</v>
      </c>
      <c r="AO189" s="1">
        <f t="shared" ref="AL189:AX205" si="76">AO$101</f>
        <v>14289450.601169894</v>
      </c>
      <c r="AP189" s="1">
        <f t="shared" si="76"/>
        <v>15432606.649263484</v>
      </c>
      <c r="AQ189" s="1">
        <f t="shared" si="76"/>
        <v>16667215.181204565</v>
      </c>
      <c r="AR189" s="1">
        <f t="shared" si="76"/>
        <v>18000592.395700932</v>
      </c>
      <c r="AS189" s="1">
        <f t="shared" si="76"/>
        <v>19440639.787357006</v>
      </c>
      <c r="AT189" s="1">
        <f t="shared" si="76"/>
        <v>20995890.970345572</v>
      </c>
      <c r="AU189" s="1">
        <f t="shared" si="76"/>
        <v>22675562.247973211</v>
      </c>
      <c r="AV189" s="1">
        <f t="shared" si="76"/>
        <v>24489607.227811076</v>
      </c>
      <c r="AW189" s="1">
        <f t="shared" si="76"/>
        <v>26448775.806035966</v>
      </c>
      <c r="AX189" s="1">
        <f t="shared" si="76"/>
        <v>28564677.870518841</v>
      </c>
      <c r="AY189" s="1">
        <f t="shared" si="74"/>
        <v>30849852.100160353</v>
      </c>
      <c r="AZ189" s="1">
        <f t="shared" si="71"/>
        <v>33317840.268173181</v>
      </c>
      <c r="BA189" s="1">
        <f t="shared" si="71"/>
        <v>35983267.489627041</v>
      </c>
      <c r="BB189" s="1">
        <f t="shared" si="71"/>
        <v>38861928.888797201</v>
      </c>
      <c r="BC189" s="1">
        <f t="shared" si="71"/>
        <v>41970883.199900992</v>
      </c>
      <c r="BD189" s="1">
        <f t="shared" si="71"/>
        <v>45328553.855893061</v>
      </c>
      <c r="BE189" s="1">
        <f t="shared" si="71"/>
        <v>48954838.164364524</v>
      </c>
      <c r="BF189" s="1">
        <f t="shared" si="71"/>
        <v>52871225.217513673</v>
      </c>
      <c r="BG189" s="1">
        <f t="shared" si="71"/>
        <v>57100923.234914787</v>
      </c>
      <c r="BH189" s="1">
        <f t="shared" si="71"/>
        <v>61668997.093707971</v>
      </c>
      <c r="BI189" s="1">
        <f t="shared" si="71"/>
        <v>66602516.861204609</v>
      </c>
      <c r="BJ189" s="1">
        <f t="shared" si="71"/>
        <v>71930718.210100979</v>
      </c>
      <c r="BK189" s="1">
        <f t="shared" si="71"/>
        <v>77685175.666909084</v>
      </c>
      <c r="BL189" s="1">
        <f t="shared" si="67"/>
        <v>83899989.720261797</v>
      </c>
      <c r="BM189" s="1">
        <f t="shared" si="67"/>
        <v>90611988.897882745</v>
      </c>
      <c r="BN189" s="1">
        <f t="shared" si="67"/>
        <v>97860948.009713382</v>
      </c>
      <c r="BO189" s="1">
        <f t="shared" si="67"/>
        <v>105689823.85049047</v>
      </c>
      <c r="BP189" s="1">
        <f t="shared" si="67"/>
        <v>114145009.75852969</v>
      </c>
      <c r="BQ189" s="1">
        <f t="shared" si="67"/>
        <v>123276610.53921209</v>
      </c>
      <c r="BR189" s="1">
        <f t="shared" si="67"/>
        <v>133138739.38234907</v>
      </c>
      <c r="BS189" s="1">
        <f t="shared" si="67"/>
        <v>143789838.53293699</v>
      </c>
      <c r="BT189" s="1">
        <f t="shared" si="67"/>
        <v>155293025.61557198</v>
      </c>
      <c r="BU189" s="1">
        <f t="shared" si="67"/>
        <v>167716467.66481775</v>
      </c>
      <c r="BV189" s="1">
        <f t="shared" si="67"/>
        <v>181133785.07800317</v>
      </c>
      <c r="BW189" s="1">
        <f t="shared" si="75"/>
        <v>195624487.88424343</v>
      </c>
      <c r="BX189" s="1">
        <f t="shared" si="75"/>
        <v>211274446.91498294</v>
      </c>
      <c r="BY189" s="1">
        <f t="shared" si="75"/>
        <v>228176402.6681816</v>
      </c>
      <c r="BZ189" s="1">
        <f t="shared" si="75"/>
        <v>246430514.88163617</v>
      </c>
      <c r="CA189" s="1">
        <f t="shared" si="75"/>
        <v>266144956.07216707</v>
      </c>
      <c r="CB189" s="1">
        <f t="shared" si="75"/>
        <v>287436552.55794042</v>
      </c>
      <c r="CC189" s="1">
        <f t="shared" si="75"/>
        <v>310431476.76257575</v>
      </c>
      <c r="CD189" s="1">
        <f t="shared" si="75"/>
        <v>335265994.90358174</v>
      </c>
      <c r="CE189" s="1">
        <f t="shared" si="75"/>
        <v>362087274.49586827</v>
      </c>
      <c r="CF189" s="1">
        <f t="shared" si="75"/>
        <v>391054256.45553786</v>
      </c>
      <c r="CG189" s="1">
        <f t="shared" si="75"/>
        <v>422338596.97198087</v>
      </c>
      <c r="CH189" s="1">
        <f>(CI$80/$C$65)+CH$101</f>
        <v>26002334908.130875</v>
      </c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2:102" customFormat="1" x14ac:dyDescent="0.2">
      <c r="B190" s="14">
        <v>84</v>
      </c>
      <c r="C190" s="1">
        <f t="shared" si="55"/>
        <v>-7500000</v>
      </c>
      <c r="D190" s="1">
        <f t="shared" si="56"/>
        <v>828584.06793228909</v>
      </c>
      <c r="E190" s="1">
        <f t="shared" si="58"/>
        <v>894870.79336687236</v>
      </c>
      <c r="F190" s="1">
        <f t="shared" si="59"/>
        <v>966460.45683622209</v>
      </c>
      <c r="G190" s="1">
        <f t="shared" si="61"/>
        <v>1043777.2933831201</v>
      </c>
      <c r="H190" s="1">
        <f t="shared" si="62"/>
        <v>1127279.4768537697</v>
      </c>
      <c r="I190" s="1">
        <f t="shared" si="63"/>
        <v>1217461.8350020715</v>
      </c>
      <c r="J190" s="1">
        <f t="shared" si="65"/>
        <v>1314858.781802237</v>
      </c>
      <c r="K190" s="1">
        <f t="shared" si="66"/>
        <v>1420047.4843464163</v>
      </c>
      <c r="L190" s="1">
        <f t="shared" si="68"/>
        <v>1533651.2830941295</v>
      </c>
      <c r="M190" s="1">
        <f t="shared" si="69"/>
        <v>1656343.3857416601</v>
      </c>
      <c r="N190" s="1">
        <f t="shared" si="70"/>
        <v>1788850.8566009931</v>
      </c>
      <c r="O190" s="1">
        <f t="shared" si="72"/>
        <v>1931958.9251290727</v>
      </c>
      <c r="P190" s="1">
        <f t="shared" si="73"/>
        <v>2086515.6391393987</v>
      </c>
      <c r="Q190" s="1">
        <f t="shared" si="73"/>
        <v>2253436.8902705512</v>
      </c>
      <c r="R190" s="1">
        <f t="shared" si="73"/>
        <v>2433711.8414921951</v>
      </c>
      <c r="S190" s="1">
        <f t="shared" si="73"/>
        <v>2628408.788811571</v>
      </c>
      <c r="T190" s="1">
        <f t="shared" si="73"/>
        <v>2838681.4919164968</v>
      </c>
      <c r="U190" s="1">
        <f t="shared" si="73"/>
        <v>3065776.0112698167</v>
      </c>
      <c r="V190" s="1">
        <f t="shared" si="73"/>
        <v>3311038.0921714022</v>
      </c>
      <c r="W190" s="1">
        <f t="shared" si="73"/>
        <v>3575921.1395451152</v>
      </c>
      <c r="X190" s="1">
        <f t="shared" si="57"/>
        <v>3861994.8307087244</v>
      </c>
      <c r="Y190" s="1">
        <f t="shared" si="57"/>
        <v>4170954.4171654219</v>
      </c>
      <c r="Z190" s="1">
        <f t="shared" si="57"/>
        <v>4504630.770538656</v>
      </c>
      <c r="AA190" s="1">
        <f t="shared" si="57"/>
        <v>4865001.2321817493</v>
      </c>
      <c r="AB190" s="1">
        <f t="shared" si="57"/>
        <v>5254201.330756289</v>
      </c>
      <c r="AC190" s="1">
        <f t="shared" si="57"/>
        <v>5674537.4372167923</v>
      </c>
      <c r="AD190" s="1">
        <f t="shared" si="57"/>
        <v>6128500.4321941352</v>
      </c>
      <c r="AE190" s="1">
        <f t="shared" si="57"/>
        <v>6618780.4667696683</v>
      </c>
      <c r="AF190" s="1">
        <f t="shared" si="57"/>
        <v>7148282.9041112419</v>
      </c>
      <c r="AG190" s="1">
        <f t="shared" si="57"/>
        <v>7720145.5364401415</v>
      </c>
      <c r="AH190" s="1">
        <f t="shared" si="57"/>
        <v>8337757.179355354</v>
      </c>
      <c r="AI190" s="1">
        <f t="shared" si="57"/>
        <v>9004777.7537037842</v>
      </c>
      <c r="AJ190" s="1">
        <f t="shared" si="57"/>
        <v>9725159.9740000851</v>
      </c>
      <c r="AK190" s="1">
        <f t="shared" si="57"/>
        <v>10503172.771920092</v>
      </c>
      <c r="AL190" s="1">
        <f t="shared" si="76"/>
        <v>11343426.593673704</v>
      </c>
      <c r="AM190" s="1">
        <f t="shared" si="76"/>
        <v>12250900.7211676</v>
      </c>
      <c r="AN190" s="1">
        <f t="shared" si="76"/>
        <v>13230972.778861009</v>
      </c>
      <c r="AO190" s="1">
        <f t="shared" si="76"/>
        <v>14289450.601169894</v>
      </c>
      <c r="AP190" s="1">
        <f t="shared" si="76"/>
        <v>15432606.649263484</v>
      </c>
      <c r="AQ190" s="1">
        <f t="shared" si="76"/>
        <v>16667215.181204565</v>
      </c>
      <c r="AR190" s="1">
        <f t="shared" si="76"/>
        <v>18000592.395700932</v>
      </c>
      <c r="AS190" s="1">
        <f t="shared" si="76"/>
        <v>19440639.787357006</v>
      </c>
      <c r="AT190" s="1">
        <f t="shared" si="76"/>
        <v>20995890.970345572</v>
      </c>
      <c r="AU190" s="1">
        <f t="shared" si="76"/>
        <v>22675562.247973211</v>
      </c>
      <c r="AV190" s="1">
        <f t="shared" si="76"/>
        <v>24489607.227811076</v>
      </c>
      <c r="AW190" s="1">
        <f t="shared" si="76"/>
        <v>26448775.806035966</v>
      </c>
      <c r="AX190" s="1">
        <f t="shared" si="76"/>
        <v>28564677.870518841</v>
      </c>
      <c r="AY190" s="1">
        <f t="shared" si="74"/>
        <v>30849852.100160353</v>
      </c>
      <c r="AZ190" s="1">
        <f t="shared" si="71"/>
        <v>33317840.268173181</v>
      </c>
      <c r="BA190" s="1">
        <f t="shared" si="71"/>
        <v>35983267.489627041</v>
      </c>
      <c r="BB190" s="1">
        <f t="shared" si="71"/>
        <v>38861928.888797201</v>
      </c>
      <c r="BC190" s="1">
        <f t="shared" si="71"/>
        <v>41970883.199900992</v>
      </c>
      <c r="BD190" s="1">
        <f t="shared" si="71"/>
        <v>45328553.855893061</v>
      </c>
      <c r="BE190" s="1">
        <f t="shared" si="71"/>
        <v>48954838.164364524</v>
      </c>
      <c r="BF190" s="1">
        <f t="shared" si="71"/>
        <v>52871225.217513673</v>
      </c>
      <c r="BG190" s="1">
        <f t="shared" si="71"/>
        <v>57100923.234914787</v>
      </c>
      <c r="BH190" s="1">
        <f t="shared" si="71"/>
        <v>61668997.093707971</v>
      </c>
      <c r="BI190" s="1">
        <f t="shared" si="71"/>
        <v>66602516.861204609</v>
      </c>
      <c r="BJ190" s="1">
        <f t="shared" si="71"/>
        <v>71930718.210100979</v>
      </c>
      <c r="BK190" s="1">
        <f t="shared" si="71"/>
        <v>77685175.666909084</v>
      </c>
      <c r="BL190" s="1">
        <f t="shared" si="67"/>
        <v>83899989.720261797</v>
      </c>
      <c r="BM190" s="1">
        <f t="shared" si="67"/>
        <v>90611988.897882745</v>
      </c>
      <c r="BN190" s="1">
        <f t="shared" si="67"/>
        <v>97860948.009713382</v>
      </c>
      <c r="BO190" s="1">
        <f t="shared" si="67"/>
        <v>105689823.85049047</v>
      </c>
      <c r="BP190" s="1">
        <f t="shared" si="67"/>
        <v>114145009.75852969</v>
      </c>
      <c r="BQ190" s="1">
        <f t="shared" si="67"/>
        <v>123276610.53921209</v>
      </c>
      <c r="BR190" s="1">
        <f t="shared" si="67"/>
        <v>133138739.38234907</v>
      </c>
      <c r="BS190" s="1">
        <f t="shared" si="67"/>
        <v>143789838.53293699</v>
      </c>
      <c r="BT190" s="1">
        <f t="shared" si="67"/>
        <v>155293025.61557198</v>
      </c>
      <c r="BU190" s="1">
        <f t="shared" si="67"/>
        <v>167716467.66481775</v>
      </c>
      <c r="BV190" s="1">
        <f t="shared" si="67"/>
        <v>181133785.07800317</v>
      </c>
      <c r="BW190" s="1">
        <f t="shared" si="75"/>
        <v>195624487.88424343</v>
      </c>
      <c r="BX190" s="1">
        <f t="shared" si="75"/>
        <v>211274446.91498294</v>
      </c>
      <c r="BY190" s="1">
        <f t="shared" si="75"/>
        <v>228176402.6681816</v>
      </c>
      <c r="BZ190" s="1">
        <f t="shared" si="75"/>
        <v>246430514.88163617</v>
      </c>
      <c r="CA190" s="1">
        <f t="shared" si="75"/>
        <v>266144956.07216707</v>
      </c>
      <c r="CB190" s="1">
        <f t="shared" si="75"/>
        <v>287436552.55794042</v>
      </c>
      <c r="CC190" s="1">
        <f t="shared" si="75"/>
        <v>310431476.76257575</v>
      </c>
      <c r="CD190" s="1">
        <f t="shared" si="75"/>
        <v>335265994.90358174</v>
      </c>
      <c r="CE190" s="1">
        <f t="shared" si="75"/>
        <v>362087274.49586827</v>
      </c>
      <c r="CF190" s="1">
        <f t="shared" si="75"/>
        <v>391054256.45553786</v>
      </c>
      <c r="CG190" s="1">
        <f t="shared" si="75"/>
        <v>422338596.97198087</v>
      </c>
      <c r="CH190" s="1">
        <f t="shared" si="75"/>
        <v>456125684.72973931</v>
      </c>
      <c r="CI190" s="1">
        <f>(CJ$80/$C$65)+CI$101</f>
        <v>27728574439.567928</v>
      </c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2:102" customFormat="1" x14ac:dyDescent="0.2">
      <c r="B191" s="14">
        <v>85</v>
      </c>
      <c r="C191" s="1">
        <f t="shared" si="55"/>
        <v>-7500000</v>
      </c>
      <c r="D191" s="1">
        <f t="shared" si="56"/>
        <v>828584.06793228909</v>
      </c>
      <c r="E191" s="1">
        <f t="shared" si="58"/>
        <v>894870.79336687236</v>
      </c>
      <c r="F191" s="1">
        <f t="shared" si="59"/>
        <v>966460.45683622209</v>
      </c>
      <c r="G191" s="1">
        <f t="shared" si="61"/>
        <v>1043777.2933831201</v>
      </c>
      <c r="H191" s="1">
        <f t="shared" si="62"/>
        <v>1127279.4768537697</v>
      </c>
      <c r="I191" s="1">
        <f t="shared" si="63"/>
        <v>1217461.8350020715</v>
      </c>
      <c r="J191" s="1">
        <f t="shared" si="65"/>
        <v>1314858.781802237</v>
      </c>
      <c r="K191" s="1">
        <f t="shared" si="66"/>
        <v>1420047.4843464163</v>
      </c>
      <c r="L191" s="1">
        <f t="shared" si="68"/>
        <v>1533651.2830941295</v>
      </c>
      <c r="M191" s="1">
        <f t="shared" si="69"/>
        <v>1656343.3857416601</v>
      </c>
      <c r="N191" s="1">
        <f t="shared" si="70"/>
        <v>1788850.8566009931</v>
      </c>
      <c r="O191" s="1">
        <f t="shared" si="72"/>
        <v>1931958.9251290727</v>
      </c>
      <c r="P191" s="1">
        <f t="shared" si="73"/>
        <v>2086515.6391393987</v>
      </c>
      <c r="Q191" s="1">
        <f t="shared" si="73"/>
        <v>2253436.8902705512</v>
      </c>
      <c r="R191" s="1">
        <f t="shared" si="73"/>
        <v>2433711.8414921951</v>
      </c>
      <c r="S191" s="1">
        <f t="shared" si="73"/>
        <v>2628408.788811571</v>
      </c>
      <c r="T191" s="1">
        <f t="shared" si="73"/>
        <v>2838681.4919164968</v>
      </c>
      <c r="U191" s="1">
        <f t="shared" si="73"/>
        <v>3065776.0112698167</v>
      </c>
      <c r="V191" s="1">
        <f t="shared" si="73"/>
        <v>3311038.0921714022</v>
      </c>
      <c r="W191" s="1">
        <f t="shared" si="73"/>
        <v>3575921.1395451152</v>
      </c>
      <c r="X191" s="1">
        <f t="shared" si="57"/>
        <v>3861994.8307087244</v>
      </c>
      <c r="Y191" s="1">
        <f t="shared" si="57"/>
        <v>4170954.4171654219</v>
      </c>
      <c r="Z191" s="1">
        <f t="shared" si="57"/>
        <v>4504630.770538656</v>
      </c>
      <c r="AA191" s="1">
        <f t="shared" si="57"/>
        <v>4865001.2321817493</v>
      </c>
      <c r="AB191" s="1">
        <f t="shared" si="57"/>
        <v>5254201.330756289</v>
      </c>
      <c r="AC191" s="1">
        <f t="shared" si="57"/>
        <v>5674537.4372167923</v>
      </c>
      <c r="AD191" s="1">
        <f t="shared" si="57"/>
        <v>6128500.4321941352</v>
      </c>
      <c r="AE191" s="1">
        <f t="shared" si="57"/>
        <v>6618780.4667696683</v>
      </c>
      <c r="AF191" s="1">
        <f t="shared" si="57"/>
        <v>7148282.9041112419</v>
      </c>
      <c r="AG191" s="1">
        <f t="shared" si="57"/>
        <v>7720145.5364401415</v>
      </c>
      <c r="AH191" s="1">
        <f t="shared" si="57"/>
        <v>8337757.179355354</v>
      </c>
      <c r="AI191" s="1">
        <f t="shared" si="57"/>
        <v>9004777.7537037842</v>
      </c>
      <c r="AJ191" s="1">
        <f t="shared" ref="X191:AK205" si="77">AJ$101</f>
        <v>9725159.9740000851</v>
      </c>
      <c r="AK191" s="1">
        <f t="shared" si="77"/>
        <v>10503172.771920092</v>
      </c>
      <c r="AL191" s="1">
        <f t="shared" si="76"/>
        <v>11343426.593673704</v>
      </c>
      <c r="AM191" s="1">
        <f t="shared" si="76"/>
        <v>12250900.7211676</v>
      </c>
      <c r="AN191" s="1">
        <f t="shared" si="76"/>
        <v>13230972.778861009</v>
      </c>
      <c r="AO191" s="1">
        <f t="shared" si="76"/>
        <v>14289450.601169894</v>
      </c>
      <c r="AP191" s="1">
        <f t="shared" si="76"/>
        <v>15432606.649263484</v>
      </c>
      <c r="AQ191" s="1">
        <f t="shared" si="76"/>
        <v>16667215.181204565</v>
      </c>
      <c r="AR191" s="1">
        <f t="shared" si="76"/>
        <v>18000592.395700932</v>
      </c>
      <c r="AS191" s="1">
        <f t="shared" si="76"/>
        <v>19440639.787357006</v>
      </c>
      <c r="AT191" s="1">
        <f t="shared" si="76"/>
        <v>20995890.970345572</v>
      </c>
      <c r="AU191" s="1">
        <f t="shared" si="76"/>
        <v>22675562.247973211</v>
      </c>
      <c r="AV191" s="1">
        <f t="shared" si="76"/>
        <v>24489607.227811076</v>
      </c>
      <c r="AW191" s="1">
        <f t="shared" si="76"/>
        <v>26448775.806035966</v>
      </c>
      <c r="AX191" s="1">
        <f t="shared" si="76"/>
        <v>28564677.870518841</v>
      </c>
      <c r="AY191" s="1">
        <f t="shared" si="74"/>
        <v>30849852.100160353</v>
      </c>
      <c r="AZ191" s="1">
        <f t="shared" si="71"/>
        <v>33317840.268173181</v>
      </c>
      <c r="BA191" s="1">
        <f t="shared" si="71"/>
        <v>35983267.489627041</v>
      </c>
      <c r="BB191" s="1">
        <f t="shared" si="71"/>
        <v>38861928.888797201</v>
      </c>
      <c r="BC191" s="1">
        <f t="shared" si="71"/>
        <v>41970883.199900992</v>
      </c>
      <c r="BD191" s="1">
        <f t="shared" si="71"/>
        <v>45328553.855893061</v>
      </c>
      <c r="BE191" s="1">
        <f t="shared" si="71"/>
        <v>48954838.164364524</v>
      </c>
      <c r="BF191" s="1">
        <f t="shared" si="71"/>
        <v>52871225.217513673</v>
      </c>
      <c r="BG191" s="1">
        <f t="shared" si="71"/>
        <v>57100923.234914787</v>
      </c>
      <c r="BH191" s="1">
        <f t="shared" si="71"/>
        <v>61668997.093707971</v>
      </c>
      <c r="BI191" s="1">
        <f t="shared" si="71"/>
        <v>66602516.861204609</v>
      </c>
      <c r="BJ191" s="1">
        <f t="shared" si="71"/>
        <v>71930718.210100979</v>
      </c>
      <c r="BK191" s="1">
        <f t="shared" si="71"/>
        <v>77685175.666909084</v>
      </c>
      <c r="BL191" s="1">
        <f t="shared" si="67"/>
        <v>83899989.720261797</v>
      </c>
      <c r="BM191" s="1">
        <f t="shared" si="67"/>
        <v>90611988.897882745</v>
      </c>
      <c r="BN191" s="1">
        <f t="shared" si="67"/>
        <v>97860948.009713382</v>
      </c>
      <c r="BO191" s="1">
        <f t="shared" si="67"/>
        <v>105689823.85049047</v>
      </c>
      <c r="BP191" s="1">
        <f t="shared" si="67"/>
        <v>114145009.75852969</v>
      </c>
      <c r="BQ191" s="1">
        <f t="shared" si="67"/>
        <v>123276610.53921209</v>
      </c>
      <c r="BR191" s="1">
        <f t="shared" si="67"/>
        <v>133138739.38234907</v>
      </c>
      <c r="BS191" s="1">
        <f t="shared" si="67"/>
        <v>143789838.53293699</v>
      </c>
      <c r="BT191" s="1">
        <f t="shared" si="67"/>
        <v>155293025.61557198</v>
      </c>
      <c r="BU191" s="1">
        <f t="shared" si="67"/>
        <v>167716467.66481775</v>
      </c>
      <c r="BV191" s="1">
        <f t="shared" si="67"/>
        <v>181133785.07800317</v>
      </c>
      <c r="BW191" s="1">
        <f t="shared" si="75"/>
        <v>195624487.88424343</v>
      </c>
      <c r="BX191" s="1">
        <f t="shared" si="75"/>
        <v>211274446.91498294</v>
      </c>
      <c r="BY191" s="1">
        <f t="shared" si="75"/>
        <v>228176402.6681816</v>
      </c>
      <c r="BZ191" s="1">
        <f t="shared" si="75"/>
        <v>246430514.88163617</v>
      </c>
      <c r="CA191" s="1">
        <f t="shared" si="75"/>
        <v>266144956.07216707</v>
      </c>
      <c r="CB191" s="1">
        <f t="shared" si="75"/>
        <v>287436552.55794042</v>
      </c>
      <c r="CC191" s="1">
        <f t="shared" si="75"/>
        <v>310431476.76257575</v>
      </c>
      <c r="CD191" s="1">
        <f t="shared" si="75"/>
        <v>335265994.90358174</v>
      </c>
      <c r="CE191" s="1">
        <f t="shared" si="75"/>
        <v>362087274.49586827</v>
      </c>
      <c r="CF191" s="1">
        <f t="shared" si="75"/>
        <v>391054256.45553786</v>
      </c>
      <c r="CG191" s="1">
        <f t="shared" si="75"/>
        <v>422338596.97198087</v>
      </c>
      <c r="CH191" s="1">
        <f t="shared" si="75"/>
        <v>456125684.72973931</v>
      </c>
      <c r="CI191" s="1">
        <f t="shared" si="75"/>
        <v>492615739.50811851</v>
      </c>
      <c r="CJ191" s="1">
        <f>(CK$80/$C$65)+CJ$101</f>
        <v>30329123436.843861</v>
      </c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2:102" customFormat="1" x14ac:dyDescent="0.2">
      <c r="B192" s="14">
        <v>86</v>
      </c>
      <c r="C192" s="1">
        <f t="shared" si="55"/>
        <v>-7500000</v>
      </c>
      <c r="D192" s="1">
        <f t="shared" si="56"/>
        <v>828584.06793228909</v>
      </c>
      <c r="E192" s="1">
        <f t="shared" si="58"/>
        <v>894870.79336687236</v>
      </c>
      <c r="F192" s="1">
        <f t="shared" si="59"/>
        <v>966460.45683622209</v>
      </c>
      <c r="G192" s="1">
        <f t="shared" si="61"/>
        <v>1043777.2933831201</v>
      </c>
      <c r="H192" s="1">
        <f t="shared" si="62"/>
        <v>1127279.4768537697</v>
      </c>
      <c r="I192" s="1">
        <f t="shared" si="63"/>
        <v>1217461.8350020715</v>
      </c>
      <c r="J192" s="1">
        <f t="shared" si="65"/>
        <v>1314858.781802237</v>
      </c>
      <c r="K192" s="1">
        <f t="shared" si="66"/>
        <v>1420047.4843464163</v>
      </c>
      <c r="L192" s="1">
        <f t="shared" si="68"/>
        <v>1533651.2830941295</v>
      </c>
      <c r="M192" s="1">
        <f t="shared" si="69"/>
        <v>1656343.3857416601</v>
      </c>
      <c r="N192" s="1">
        <f t="shared" si="70"/>
        <v>1788850.8566009931</v>
      </c>
      <c r="O192" s="1">
        <f t="shared" si="72"/>
        <v>1931958.9251290727</v>
      </c>
      <c r="P192" s="1">
        <f t="shared" si="73"/>
        <v>2086515.6391393987</v>
      </c>
      <c r="Q192" s="1">
        <f t="shared" si="73"/>
        <v>2253436.8902705512</v>
      </c>
      <c r="R192" s="1">
        <f t="shared" si="73"/>
        <v>2433711.8414921951</v>
      </c>
      <c r="S192" s="1">
        <f t="shared" si="73"/>
        <v>2628408.788811571</v>
      </c>
      <c r="T192" s="1">
        <f t="shared" si="73"/>
        <v>2838681.4919164968</v>
      </c>
      <c r="U192" s="1">
        <f t="shared" si="73"/>
        <v>3065776.0112698167</v>
      </c>
      <c r="V192" s="1">
        <f t="shared" si="73"/>
        <v>3311038.0921714022</v>
      </c>
      <c r="W192" s="1">
        <f t="shared" si="73"/>
        <v>3575921.1395451152</v>
      </c>
      <c r="X192" s="1">
        <f t="shared" si="77"/>
        <v>3861994.8307087244</v>
      </c>
      <c r="Y192" s="1">
        <f t="shared" si="77"/>
        <v>4170954.4171654219</v>
      </c>
      <c r="Z192" s="1">
        <f t="shared" si="77"/>
        <v>4504630.770538656</v>
      </c>
      <c r="AA192" s="1">
        <f t="shared" si="77"/>
        <v>4865001.2321817493</v>
      </c>
      <c r="AB192" s="1">
        <f t="shared" si="77"/>
        <v>5254201.330756289</v>
      </c>
      <c r="AC192" s="1">
        <f t="shared" si="77"/>
        <v>5674537.4372167923</v>
      </c>
      <c r="AD192" s="1">
        <f t="shared" si="77"/>
        <v>6128500.4321941352</v>
      </c>
      <c r="AE192" s="1">
        <f t="shared" si="77"/>
        <v>6618780.4667696683</v>
      </c>
      <c r="AF192" s="1">
        <f t="shared" si="77"/>
        <v>7148282.9041112419</v>
      </c>
      <c r="AG192" s="1">
        <f t="shared" si="77"/>
        <v>7720145.5364401415</v>
      </c>
      <c r="AH192" s="1">
        <f t="shared" si="77"/>
        <v>8337757.179355354</v>
      </c>
      <c r="AI192" s="1">
        <f t="shared" si="77"/>
        <v>9004777.7537037842</v>
      </c>
      <c r="AJ192" s="1">
        <f t="shared" si="77"/>
        <v>9725159.9740000851</v>
      </c>
      <c r="AK192" s="1">
        <f t="shared" si="77"/>
        <v>10503172.771920092</v>
      </c>
      <c r="AL192" s="1">
        <f t="shared" si="76"/>
        <v>11343426.593673704</v>
      </c>
      <c r="AM192" s="1">
        <f t="shared" si="76"/>
        <v>12250900.7211676</v>
      </c>
      <c r="AN192" s="1">
        <f t="shared" si="76"/>
        <v>13230972.778861009</v>
      </c>
      <c r="AO192" s="1">
        <f t="shared" si="76"/>
        <v>14289450.601169894</v>
      </c>
      <c r="AP192" s="1">
        <f t="shared" si="76"/>
        <v>15432606.649263484</v>
      </c>
      <c r="AQ192" s="1">
        <f t="shared" si="76"/>
        <v>16667215.181204565</v>
      </c>
      <c r="AR192" s="1">
        <f t="shared" si="76"/>
        <v>18000592.395700932</v>
      </c>
      <c r="AS192" s="1">
        <f t="shared" si="76"/>
        <v>19440639.787357006</v>
      </c>
      <c r="AT192" s="1">
        <f t="shared" si="76"/>
        <v>20995890.970345572</v>
      </c>
      <c r="AU192" s="1">
        <f t="shared" si="76"/>
        <v>22675562.247973211</v>
      </c>
      <c r="AV192" s="1">
        <f t="shared" si="76"/>
        <v>24489607.227811076</v>
      </c>
      <c r="AW192" s="1">
        <f t="shared" si="76"/>
        <v>26448775.806035966</v>
      </c>
      <c r="AX192" s="1">
        <f t="shared" si="76"/>
        <v>28564677.870518841</v>
      </c>
      <c r="AY192" s="1">
        <f t="shared" si="74"/>
        <v>30849852.100160353</v>
      </c>
      <c r="AZ192" s="1">
        <f t="shared" si="71"/>
        <v>33317840.268173181</v>
      </c>
      <c r="BA192" s="1">
        <f t="shared" si="71"/>
        <v>35983267.489627041</v>
      </c>
      <c r="BB192" s="1">
        <f t="shared" si="71"/>
        <v>38861928.888797201</v>
      </c>
      <c r="BC192" s="1">
        <f t="shared" si="71"/>
        <v>41970883.199900992</v>
      </c>
      <c r="BD192" s="1">
        <f t="shared" si="71"/>
        <v>45328553.855893061</v>
      </c>
      <c r="BE192" s="1">
        <f t="shared" si="71"/>
        <v>48954838.164364524</v>
      </c>
      <c r="BF192" s="1">
        <f t="shared" si="71"/>
        <v>52871225.217513673</v>
      </c>
      <c r="BG192" s="1">
        <f t="shared" si="71"/>
        <v>57100923.234914787</v>
      </c>
      <c r="BH192" s="1">
        <f t="shared" si="71"/>
        <v>61668997.093707971</v>
      </c>
      <c r="BI192" s="1">
        <f t="shared" si="71"/>
        <v>66602516.861204609</v>
      </c>
      <c r="BJ192" s="1">
        <f t="shared" si="71"/>
        <v>71930718.210100979</v>
      </c>
      <c r="BK192" s="1">
        <f t="shared" si="71"/>
        <v>77685175.666909084</v>
      </c>
      <c r="BL192" s="1">
        <f t="shared" si="67"/>
        <v>83899989.720261797</v>
      </c>
      <c r="BM192" s="1">
        <f t="shared" si="67"/>
        <v>90611988.897882745</v>
      </c>
      <c r="BN192" s="1">
        <f t="shared" si="67"/>
        <v>97860948.009713382</v>
      </c>
      <c r="BO192" s="1">
        <f t="shared" si="67"/>
        <v>105689823.85049047</v>
      </c>
      <c r="BP192" s="1">
        <f t="shared" si="67"/>
        <v>114145009.75852969</v>
      </c>
      <c r="BQ192" s="1">
        <f t="shared" si="67"/>
        <v>123276610.53921209</v>
      </c>
      <c r="BR192" s="1">
        <f t="shared" si="67"/>
        <v>133138739.38234907</v>
      </c>
      <c r="BS192" s="1">
        <f t="shared" si="67"/>
        <v>143789838.53293699</v>
      </c>
      <c r="BT192" s="1">
        <f t="shared" si="67"/>
        <v>155293025.61557198</v>
      </c>
      <c r="BU192" s="1">
        <f t="shared" si="67"/>
        <v>167716467.66481775</v>
      </c>
      <c r="BV192" s="1">
        <f t="shared" si="67"/>
        <v>181133785.07800317</v>
      </c>
      <c r="BW192" s="1">
        <f t="shared" si="75"/>
        <v>195624487.88424343</v>
      </c>
      <c r="BX192" s="1">
        <f t="shared" si="75"/>
        <v>211274446.91498294</v>
      </c>
      <c r="BY192" s="1">
        <f t="shared" si="75"/>
        <v>228176402.6681816</v>
      </c>
      <c r="BZ192" s="1">
        <f t="shared" si="75"/>
        <v>246430514.88163617</v>
      </c>
      <c r="CA192" s="1">
        <f t="shared" si="75"/>
        <v>266144956.07216707</v>
      </c>
      <c r="CB192" s="1">
        <f t="shared" si="75"/>
        <v>287436552.55794042</v>
      </c>
      <c r="CC192" s="1">
        <f t="shared" si="75"/>
        <v>310431476.76257575</v>
      </c>
      <c r="CD192" s="1">
        <f t="shared" si="75"/>
        <v>335265994.90358174</v>
      </c>
      <c r="CE192" s="1">
        <f t="shared" si="75"/>
        <v>362087274.49586827</v>
      </c>
      <c r="CF192" s="1">
        <f t="shared" si="75"/>
        <v>391054256.45553786</v>
      </c>
      <c r="CG192" s="1">
        <f t="shared" si="75"/>
        <v>422338596.97198087</v>
      </c>
      <c r="CH192" s="1">
        <f t="shared" si="75"/>
        <v>456125684.72973931</v>
      </c>
      <c r="CI192" s="1">
        <f t="shared" si="75"/>
        <v>492615739.50811851</v>
      </c>
      <c r="CJ192" s="1">
        <f t="shared" si="75"/>
        <v>532024998.66876811</v>
      </c>
      <c r="CK192" s="1">
        <f>(CL$80/$C$65)+CK$101</f>
        <v>32755453311.79137</v>
      </c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</row>
    <row r="193" spans="2:102" customFormat="1" x14ac:dyDescent="0.2">
      <c r="B193" s="14">
        <v>87</v>
      </c>
      <c r="C193" s="1">
        <f t="shared" si="55"/>
        <v>-7500000</v>
      </c>
      <c r="D193" s="1">
        <f t="shared" si="56"/>
        <v>828584.06793228909</v>
      </c>
      <c r="E193" s="1">
        <f t="shared" si="58"/>
        <v>894870.79336687236</v>
      </c>
      <c r="F193" s="1">
        <f t="shared" si="59"/>
        <v>966460.45683622209</v>
      </c>
      <c r="G193" s="1">
        <f t="shared" si="61"/>
        <v>1043777.2933831201</v>
      </c>
      <c r="H193" s="1">
        <f t="shared" si="62"/>
        <v>1127279.4768537697</v>
      </c>
      <c r="I193" s="1">
        <f t="shared" si="63"/>
        <v>1217461.8350020715</v>
      </c>
      <c r="J193" s="1">
        <f t="shared" si="65"/>
        <v>1314858.781802237</v>
      </c>
      <c r="K193" s="1">
        <f t="shared" si="66"/>
        <v>1420047.4843464163</v>
      </c>
      <c r="L193" s="1">
        <f t="shared" si="68"/>
        <v>1533651.2830941295</v>
      </c>
      <c r="M193" s="1">
        <f t="shared" si="69"/>
        <v>1656343.3857416601</v>
      </c>
      <c r="N193" s="1">
        <f t="shared" si="70"/>
        <v>1788850.8566009931</v>
      </c>
      <c r="O193" s="1">
        <f t="shared" si="72"/>
        <v>1931958.9251290727</v>
      </c>
      <c r="P193" s="1">
        <f t="shared" si="73"/>
        <v>2086515.6391393987</v>
      </c>
      <c r="Q193" s="1">
        <f t="shared" si="73"/>
        <v>2253436.8902705512</v>
      </c>
      <c r="R193" s="1">
        <f t="shared" si="73"/>
        <v>2433711.8414921951</v>
      </c>
      <c r="S193" s="1">
        <f t="shared" si="73"/>
        <v>2628408.788811571</v>
      </c>
      <c r="T193" s="1">
        <f t="shared" si="73"/>
        <v>2838681.4919164968</v>
      </c>
      <c r="U193" s="1">
        <f t="shared" si="73"/>
        <v>3065776.0112698167</v>
      </c>
      <c r="V193" s="1">
        <f t="shared" si="73"/>
        <v>3311038.0921714022</v>
      </c>
      <c r="W193" s="1">
        <f t="shared" si="73"/>
        <v>3575921.1395451152</v>
      </c>
      <c r="X193" s="1">
        <f t="shared" si="77"/>
        <v>3861994.8307087244</v>
      </c>
      <c r="Y193" s="1">
        <f t="shared" si="77"/>
        <v>4170954.4171654219</v>
      </c>
      <c r="Z193" s="1">
        <f t="shared" si="77"/>
        <v>4504630.770538656</v>
      </c>
      <c r="AA193" s="1">
        <f t="shared" si="77"/>
        <v>4865001.2321817493</v>
      </c>
      <c r="AB193" s="1">
        <f t="shared" si="77"/>
        <v>5254201.330756289</v>
      </c>
      <c r="AC193" s="1">
        <f t="shared" si="77"/>
        <v>5674537.4372167923</v>
      </c>
      <c r="AD193" s="1">
        <f t="shared" si="77"/>
        <v>6128500.4321941352</v>
      </c>
      <c r="AE193" s="1">
        <f t="shared" si="77"/>
        <v>6618780.4667696683</v>
      </c>
      <c r="AF193" s="1">
        <f t="shared" si="77"/>
        <v>7148282.9041112419</v>
      </c>
      <c r="AG193" s="1">
        <f t="shared" si="77"/>
        <v>7720145.5364401415</v>
      </c>
      <c r="AH193" s="1">
        <f t="shared" si="77"/>
        <v>8337757.179355354</v>
      </c>
      <c r="AI193" s="1">
        <f t="shared" si="77"/>
        <v>9004777.7537037842</v>
      </c>
      <c r="AJ193" s="1">
        <f t="shared" si="77"/>
        <v>9725159.9740000851</v>
      </c>
      <c r="AK193" s="1">
        <f t="shared" si="77"/>
        <v>10503172.771920092</v>
      </c>
      <c r="AL193" s="1">
        <f t="shared" si="76"/>
        <v>11343426.593673704</v>
      </c>
      <c r="AM193" s="1">
        <f t="shared" si="76"/>
        <v>12250900.7211676</v>
      </c>
      <c r="AN193" s="1">
        <f t="shared" si="76"/>
        <v>13230972.778861009</v>
      </c>
      <c r="AO193" s="1">
        <f t="shared" si="76"/>
        <v>14289450.601169894</v>
      </c>
      <c r="AP193" s="1">
        <f t="shared" si="76"/>
        <v>15432606.649263484</v>
      </c>
      <c r="AQ193" s="1">
        <f t="shared" si="76"/>
        <v>16667215.181204565</v>
      </c>
      <c r="AR193" s="1">
        <f t="shared" si="76"/>
        <v>18000592.395700932</v>
      </c>
      <c r="AS193" s="1">
        <f t="shared" si="76"/>
        <v>19440639.787357006</v>
      </c>
      <c r="AT193" s="1">
        <f t="shared" si="76"/>
        <v>20995890.970345572</v>
      </c>
      <c r="AU193" s="1">
        <f t="shared" si="76"/>
        <v>22675562.247973211</v>
      </c>
      <c r="AV193" s="1">
        <f t="shared" si="76"/>
        <v>24489607.227811076</v>
      </c>
      <c r="AW193" s="1">
        <f t="shared" si="76"/>
        <v>26448775.806035966</v>
      </c>
      <c r="AX193" s="1">
        <f t="shared" si="76"/>
        <v>28564677.870518841</v>
      </c>
      <c r="AY193" s="1">
        <f t="shared" si="74"/>
        <v>30849852.100160353</v>
      </c>
      <c r="AZ193" s="1">
        <f t="shared" si="71"/>
        <v>33317840.268173181</v>
      </c>
      <c r="BA193" s="1">
        <f t="shared" si="71"/>
        <v>35983267.489627041</v>
      </c>
      <c r="BB193" s="1">
        <f t="shared" si="71"/>
        <v>38861928.888797201</v>
      </c>
      <c r="BC193" s="1">
        <f t="shared" si="71"/>
        <v>41970883.199900992</v>
      </c>
      <c r="BD193" s="1">
        <f t="shared" si="71"/>
        <v>45328553.855893061</v>
      </c>
      <c r="BE193" s="1">
        <f t="shared" si="71"/>
        <v>48954838.164364524</v>
      </c>
      <c r="BF193" s="1">
        <f t="shared" si="71"/>
        <v>52871225.217513673</v>
      </c>
      <c r="BG193" s="1">
        <f t="shared" si="71"/>
        <v>57100923.234914787</v>
      </c>
      <c r="BH193" s="1">
        <f t="shared" si="71"/>
        <v>61668997.093707971</v>
      </c>
      <c r="BI193" s="1">
        <f t="shared" si="71"/>
        <v>66602516.861204609</v>
      </c>
      <c r="BJ193" s="1">
        <f t="shared" si="71"/>
        <v>71930718.210100979</v>
      </c>
      <c r="BK193" s="1">
        <f t="shared" si="71"/>
        <v>77685175.666909084</v>
      </c>
      <c r="BL193" s="1">
        <f t="shared" si="67"/>
        <v>83899989.720261797</v>
      </c>
      <c r="BM193" s="1">
        <f t="shared" si="67"/>
        <v>90611988.897882745</v>
      </c>
      <c r="BN193" s="1">
        <f t="shared" si="67"/>
        <v>97860948.009713382</v>
      </c>
      <c r="BO193" s="1">
        <f t="shared" si="67"/>
        <v>105689823.85049047</v>
      </c>
      <c r="BP193" s="1">
        <f t="shared" si="67"/>
        <v>114145009.75852969</v>
      </c>
      <c r="BQ193" s="1">
        <f t="shared" si="67"/>
        <v>123276610.53921209</v>
      </c>
      <c r="BR193" s="1">
        <f t="shared" si="67"/>
        <v>133138739.38234907</v>
      </c>
      <c r="BS193" s="1">
        <f t="shared" si="67"/>
        <v>143789838.53293699</v>
      </c>
      <c r="BT193" s="1">
        <f t="shared" si="67"/>
        <v>155293025.61557198</v>
      </c>
      <c r="BU193" s="1">
        <f t="shared" si="67"/>
        <v>167716467.66481775</v>
      </c>
      <c r="BV193" s="1">
        <f t="shared" si="67"/>
        <v>181133785.07800317</v>
      </c>
      <c r="BW193" s="1">
        <f t="shared" si="75"/>
        <v>195624487.88424343</v>
      </c>
      <c r="BX193" s="1">
        <f t="shared" si="75"/>
        <v>211274446.91498294</v>
      </c>
      <c r="BY193" s="1">
        <f t="shared" si="75"/>
        <v>228176402.6681816</v>
      </c>
      <c r="BZ193" s="1">
        <f t="shared" si="75"/>
        <v>246430514.88163617</v>
      </c>
      <c r="CA193" s="1">
        <f t="shared" si="75"/>
        <v>266144956.07216707</v>
      </c>
      <c r="CB193" s="1">
        <f t="shared" si="75"/>
        <v>287436552.55794042</v>
      </c>
      <c r="CC193" s="1">
        <f t="shared" si="75"/>
        <v>310431476.76257575</v>
      </c>
      <c r="CD193" s="1">
        <f t="shared" si="75"/>
        <v>335265994.90358174</v>
      </c>
      <c r="CE193" s="1">
        <f t="shared" si="75"/>
        <v>362087274.49586827</v>
      </c>
      <c r="CF193" s="1">
        <f t="shared" si="75"/>
        <v>391054256.45553786</v>
      </c>
      <c r="CG193" s="1">
        <f t="shared" si="75"/>
        <v>422338596.97198087</v>
      </c>
      <c r="CH193" s="1">
        <f t="shared" si="75"/>
        <v>456125684.72973931</v>
      </c>
      <c r="CI193" s="1">
        <f t="shared" si="75"/>
        <v>492615739.50811851</v>
      </c>
      <c r="CJ193" s="1">
        <f t="shared" si="75"/>
        <v>532024998.66876811</v>
      </c>
      <c r="CK193" s="1">
        <f t="shared" si="75"/>
        <v>574586998.56226969</v>
      </c>
      <c r="CL193" s="1">
        <f>(CM$80/$C$65)+CL$101</f>
        <v>35375889576.73468</v>
      </c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</row>
    <row r="194" spans="2:102" customFormat="1" x14ac:dyDescent="0.2">
      <c r="B194" s="14">
        <v>88</v>
      </c>
      <c r="C194" s="1">
        <f t="shared" si="55"/>
        <v>-7500000</v>
      </c>
      <c r="D194" s="1">
        <f t="shared" si="56"/>
        <v>828584.06793228909</v>
      </c>
      <c r="E194" s="1">
        <f t="shared" si="58"/>
        <v>894870.79336687236</v>
      </c>
      <c r="F194" s="1">
        <f t="shared" si="59"/>
        <v>966460.45683622209</v>
      </c>
      <c r="G194" s="1">
        <f t="shared" si="61"/>
        <v>1043777.2933831201</v>
      </c>
      <c r="H194" s="1">
        <f t="shared" si="62"/>
        <v>1127279.4768537697</v>
      </c>
      <c r="I194" s="1">
        <f t="shared" si="63"/>
        <v>1217461.8350020715</v>
      </c>
      <c r="J194" s="1">
        <f t="shared" si="65"/>
        <v>1314858.781802237</v>
      </c>
      <c r="K194" s="1">
        <f t="shared" si="66"/>
        <v>1420047.4843464163</v>
      </c>
      <c r="L194" s="1">
        <f t="shared" si="68"/>
        <v>1533651.2830941295</v>
      </c>
      <c r="M194" s="1">
        <f t="shared" si="69"/>
        <v>1656343.3857416601</v>
      </c>
      <c r="N194" s="1">
        <f t="shared" si="70"/>
        <v>1788850.8566009931</v>
      </c>
      <c r="O194" s="1">
        <f t="shared" si="72"/>
        <v>1931958.9251290727</v>
      </c>
      <c r="P194" s="1">
        <f t="shared" si="73"/>
        <v>2086515.6391393987</v>
      </c>
      <c r="Q194" s="1">
        <f t="shared" si="73"/>
        <v>2253436.8902705512</v>
      </c>
      <c r="R194" s="1">
        <f t="shared" si="73"/>
        <v>2433711.8414921951</v>
      </c>
      <c r="S194" s="1">
        <f t="shared" si="73"/>
        <v>2628408.788811571</v>
      </c>
      <c r="T194" s="1">
        <f t="shared" si="73"/>
        <v>2838681.4919164968</v>
      </c>
      <c r="U194" s="1">
        <f t="shared" si="73"/>
        <v>3065776.0112698167</v>
      </c>
      <c r="V194" s="1">
        <f t="shared" si="73"/>
        <v>3311038.0921714022</v>
      </c>
      <c r="W194" s="1">
        <f t="shared" si="73"/>
        <v>3575921.1395451152</v>
      </c>
      <c r="X194" s="1">
        <f t="shared" si="77"/>
        <v>3861994.8307087244</v>
      </c>
      <c r="Y194" s="1">
        <f t="shared" si="77"/>
        <v>4170954.4171654219</v>
      </c>
      <c r="Z194" s="1">
        <f t="shared" si="77"/>
        <v>4504630.770538656</v>
      </c>
      <c r="AA194" s="1">
        <f t="shared" si="77"/>
        <v>4865001.2321817493</v>
      </c>
      <c r="AB194" s="1">
        <f t="shared" si="77"/>
        <v>5254201.330756289</v>
      </c>
      <c r="AC194" s="1">
        <f t="shared" si="77"/>
        <v>5674537.4372167923</v>
      </c>
      <c r="AD194" s="1">
        <f t="shared" si="77"/>
        <v>6128500.4321941352</v>
      </c>
      <c r="AE194" s="1">
        <f t="shared" si="77"/>
        <v>6618780.4667696683</v>
      </c>
      <c r="AF194" s="1">
        <f t="shared" si="77"/>
        <v>7148282.9041112419</v>
      </c>
      <c r="AG194" s="1">
        <f t="shared" si="77"/>
        <v>7720145.5364401415</v>
      </c>
      <c r="AH194" s="1">
        <f t="shared" si="77"/>
        <v>8337757.179355354</v>
      </c>
      <c r="AI194" s="1">
        <f t="shared" si="77"/>
        <v>9004777.7537037842</v>
      </c>
      <c r="AJ194" s="1">
        <f t="shared" si="77"/>
        <v>9725159.9740000851</v>
      </c>
      <c r="AK194" s="1">
        <f t="shared" si="77"/>
        <v>10503172.771920092</v>
      </c>
      <c r="AL194" s="1">
        <f t="shared" si="76"/>
        <v>11343426.593673704</v>
      </c>
      <c r="AM194" s="1">
        <f t="shared" si="76"/>
        <v>12250900.7211676</v>
      </c>
      <c r="AN194" s="1">
        <f t="shared" si="76"/>
        <v>13230972.778861009</v>
      </c>
      <c r="AO194" s="1">
        <f t="shared" si="76"/>
        <v>14289450.601169894</v>
      </c>
      <c r="AP194" s="1">
        <f t="shared" si="76"/>
        <v>15432606.649263484</v>
      </c>
      <c r="AQ194" s="1">
        <f t="shared" si="76"/>
        <v>16667215.181204565</v>
      </c>
      <c r="AR194" s="1">
        <f t="shared" si="76"/>
        <v>18000592.395700932</v>
      </c>
      <c r="AS194" s="1">
        <f t="shared" si="76"/>
        <v>19440639.787357006</v>
      </c>
      <c r="AT194" s="1">
        <f t="shared" si="76"/>
        <v>20995890.970345572</v>
      </c>
      <c r="AU194" s="1">
        <f t="shared" si="76"/>
        <v>22675562.247973211</v>
      </c>
      <c r="AV194" s="1">
        <f t="shared" si="76"/>
        <v>24489607.227811076</v>
      </c>
      <c r="AW194" s="1">
        <f t="shared" si="76"/>
        <v>26448775.806035966</v>
      </c>
      <c r="AX194" s="1">
        <f t="shared" si="76"/>
        <v>28564677.870518841</v>
      </c>
      <c r="AY194" s="1">
        <f t="shared" si="74"/>
        <v>30849852.100160353</v>
      </c>
      <c r="AZ194" s="1">
        <f t="shared" si="71"/>
        <v>33317840.268173181</v>
      </c>
      <c r="BA194" s="1">
        <f t="shared" si="71"/>
        <v>35983267.489627041</v>
      </c>
      <c r="BB194" s="1">
        <f t="shared" si="71"/>
        <v>38861928.888797201</v>
      </c>
      <c r="BC194" s="1">
        <f t="shared" si="71"/>
        <v>41970883.199900992</v>
      </c>
      <c r="BD194" s="1">
        <f t="shared" si="71"/>
        <v>45328553.855893061</v>
      </c>
      <c r="BE194" s="1">
        <f t="shared" si="71"/>
        <v>48954838.164364524</v>
      </c>
      <c r="BF194" s="1">
        <f t="shared" si="71"/>
        <v>52871225.217513673</v>
      </c>
      <c r="BG194" s="1">
        <f t="shared" si="71"/>
        <v>57100923.234914787</v>
      </c>
      <c r="BH194" s="1">
        <f t="shared" si="71"/>
        <v>61668997.093707971</v>
      </c>
      <c r="BI194" s="1">
        <f t="shared" si="71"/>
        <v>66602516.861204609</v>
      </c>
      <c r="BJ194" s="1">
        <f t="shared" si="71"/>
        <v>71930718.210100979</v>
      </c>
      <c r="BK194" s="1">
        <f t="shared" si="71"/>
        <v>77685175.666909084</v>
      </c>
      <c r="BL194" s="1">
        <f t="shared" si="67"/>
        <v>83899989.720261797</v>
      </c>
      <c r="BM194" s="1">
        <f t="shared" si="67"/>
        <v>90611988.897882745</v>
      </c>
      <c r="BN194" s="1">
        <f t="shared" si="67"/>
        <v>97860948.009713382</v>
      </c>
      <c r="BO194" s="1">
        <f t="shared" si="67"/>
        <v>105689823.85049047</v>
      </c>
      <c r="BP194" s="1">
        <f t="shared" si="67"/>
        <v>114145009.75852969</v>
      </c>
      <c r="BQ194" s="1">
        <f t="shared" si="67"/>
        <v>123276610.53921209</v>
      </c>
      <c r="BR194" s="1">
        <f t="shared" si="67"/>
        <v>133138739.38234907</v>
      </c>
      <c r="BS194" s="1">
        <f t="shared" si="67"/>
        <v>143789838.53293699</v>
      </c>
      <c r="BT194" s="1">
        <f t="shared" si="67"/>
        <v>155293025.61557198</v>
      </c>
      <c r="BU194" s="1">
        <f t="shared" si="67"/>
        <v>167716467.66481775</v>
      </c>
      <c r="BV194" s="1">
        <f t="shared" si="67"/>
        <v>181133785.07800317</v>
      </c>
      <c r="BW194" s="1">
        <f t="shared" si="75"/>
        <v>195624487.88424343</v>
      </c>
      <c r="BX194" s="1">
        <f t="shared" si="75"/>
        <v>211274446.91498294</v>
      </c>
      <c r="BY194" s="1">
        <f t="shared" si="75"/>
        <v>228176402.6681816</v>
      </c>
      <c r="BZ194" s="1">
        <f t="shared" si="75"/>
        <v>246430514.88163617</v>
      </c>
      <c r="CA194" s="1">
        <f t="shared" si="75"/>
        <v>266144956.07216707</v>
      </c>
      <c r="CB194" s="1">
        <f t="shared" si="75"/>
        <v>287436552.55794042</v>
      </c>
      <c r="CC194" s="1">
        <f t="shared" si="75"/>
        <v>310431476.76257575</v>
      </c>
      <c r="CD194" s="1">
        <f t="shared" si="75"/>
        <v>335265994.90358174</v>
      </c>
      <c r="CE194" s="1">
        <f t="shared" si="75"/>
        <v>362087274.49586827</v>
      </c>
      <c r="CF194" s="1">
        <f t="shared" si="75"/>
        <v>391054256.45553786</v>
      </c>
      <c r="CG194" s="1">
        <f t="shared" si="75"/>
        <v>422338596.97198087</v>
      </c>
      <c r="CH194" s="1">
        <f t="shared" si="75"/>
        <v>456125684.72973931</v>
      </c>
      <c r="CI194" s="1">
        <f t="shared" si="75"/>
        <v>492615739.50811851</v>
      </c>
      <c r="CJ194" s="1">
        <f t="shared" si="75"/>
        <v>532024998.66876811</v>
      </c>
      <c r="CK194" s="1">
        <f t="shared" si="75"/>
        <v>574586998.56226969</v>
      </c>
      <c r="CL194" s="1">
        <f t="shared" si="75"/>
        <v>620553958.4472512</v>
      </c>
      <c r="CM194" s="1">
        <f>(CN$80/$C$65)+CM$101</f>
        <v>38205960742.873466</v>
      </c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</row>
    <row r="195" spans="2:102" customFormat="1" x14ac:dyDescent="0.2">
      <c r="B195" s="14">
        <v>89</v>
      </c>
      <c r="C195" s="1">
        <f t="shared" si="55"/>
        <v>-7500000</v>
      </c>
      <c r="D195" s="1">
        <f t="shared" si="56"/>
        <v>828584.06793228909</v>
      </c>
      <c r="E195" s="1">
        <f t="shared" si="58"/>
        <v>894870.79336687236</v>
      </c>
      <c r="F195" s="1">
        <f t="shared" si="59"/>
        <v>966460.45683622209</v>
      </c>
      <c r="G195" s="1">
        <f t="shared" si="61"/>
        <v>1043777.2933831201</v>
      </c>
      <c r="H195" s="1">
        <f t="shared" si="62"/>
        <v>1127279.4768537697</v>
      </c>
      <c r="I195" s="1">
        <f t="shared" si="63"/>
        <v>1217461.8350020715</v>
      </c>
      <c r="J195" s="1">
        <f t="shared" si="65"/>
        <v>1314858.781802237</v>
      </c>
      <c r="K195" s="1">
        <f t="shared" si="66"/>
        <v>1420047.4843464163</v>
      </c>
      <c r="L195" s="1">
        <f t="shared" si="68"/>
        <v>1533651.2830941295</v>
      </c>
      <c r="M195" s="1">
        <f t="shared" si="69"/>
        <v>1656343.3857416601</v>
      </c>
      <c r="N195" s="1">
        <f t="shared" si="70"/>
        <v>1788850.8566009931</v>
      </c>
      <c r="O195" s="1">
        <f t="shared" si="72"/>
        <v>1931958.9251290727</v>
      </c>
      <c r="P195" s="1">
        <f t="shared" si="73"/>
        <v>2086515.6391393987</v>
      </c>
      <c r="Q195" s="1">
        <f t="shared" si="73"/>
        <v>2253436.8902705512</v>
      </c>
      <c r="R195" s="1">
        <f t="shared" si="73"/>
        <v>2433711.8414921951</v>
      </c>
      <c r="S195" s="1">
        <f t="shared" si="73"/>
        <v>2628408.788811571</v>
      </c>
      <c r="T195" s="1">
        <f t="shared" si="73"/>
        <v>2838681.4919164968</v>
      </c>
      <c r="U195" s="1">
        <f t="shared" si="73"/>
        <v>3065776.0112698167</v>
      </c>
      <c r="V195" s="1">
        <f t="shared" si="73"/>
        <v>3311038.0921714022</v>
      </c>
      <c r="W195" s="1">
        <f t="shared" si="73"/>
        <v>3575921.1395451152</v>
      </c>
      <c r="X195" s="1">
        <f t="shared" si="77"/>
        <v>3861994.8307087244</v>
      </c>
      <c r="Y195" s="1">
        <f t="shared" si="77"/>
        <v>4170954.4171654219</v>
      </c>
      <c r="Z195" s="1">
        <f t="shared" si="77"/>
        <v>4504630.770538656</v>
      </c>
      <c r="AA195" s="1">
        <f t="shared" si="77"/>
        <v>4865001.2321817493</v>
      </c>
      <c r="AB195" s="1">
        <f t="shared" si="77"/>
        <v>5254201.330756289</v>
      </c>
      <c r="AC195" s="1">
        <f t="shared" si="77"/>
        <v>5674537.4372167923</v>
      </c>
      <c r="AD195" s="1">
        <f t="shared" si="77"/>
        <v>6128500.4321941352</v>
      </c>
      <c r="AE195" s="1">
        <f t="shared" si="77"/>
        <v>6618780.4667696683</v>
      </c>
      <c r="AF195" s="1">
        <f t="shared" si="77"/>
        <v>7148282.9041112419</v>
      </c>
      <c r="AG195" s="1">
        <f t="shared" si="77"/>
        <v>7720145.5364401415</v>
      </c>
      <c r="AH195" s="1">
        <f t="shared" si="77"/>
        <v>8337757.179355354</v>
      </c>
      <c r="AI195" s="1">
        <f t="shared" si="77"/>
        <v>9004777.7537037842</v>
      </c>
      <c r="AJ195" s="1">
        <f t="shared" si="77"/>
        <v>9725159.9740000851</v>
      </c>
      <c r="AK195" s="1">
        <f t="shared" si="77"/>
        <v>10503172.771920092</v>
      </c>
      <c r="AL195" s="1">
        <f t="shared" si="76"/>
        <v>11343426.593673704</v>
      </c>
      <c r="AM195" s="1">
        <f t="shared" si="76"/>
        <v>12250900.7211676</v>
      </c>
      <c r="AN195" s="1">
        <f t="shared" si="76"/>
        <v>13230972.778861009</v>
      </c>
      <c r="AO195" s="1">
        <f t="shared" si="76"/>
        <v>14289450.601169894</v>
      </c>
      <c r="AP195" s="1">
        <f t="shared" si="76"/>
        <v>15432606.649263484</v>
      </c>
      <c r="AQ195" s="1">
        <f t="shared" si="76"/>
        <v>16667215.181204565</v>
      </c>
      <c r="AR195" s="1">
        <f t="shared" si="76"/>
        <v>18000592.395700932</v>
      </c>
      <c r="AS195" s="1">
        <f t="shared" si="76"/>
        <v>19440639.787357006</v>
      </c>
      <c r="AT195" s="1">
        <f t="shared" si="76"/>
        <v>20995890.970345572</v>
      </c>
      <c r="AU195" s="1">
        <f t="shared" si="76"/>
        <v>22675562.247973211</v>
      </c>
      <c r="AV195" s="1">
        <f t="shared" si="76"/>
        <v>24489607.227811076</v>
      </c>
      <c r="AW195" s="1">
        <f t="shared" si="76"/>
        <v>26448775.806035966</v>
      </c>
      <c r="AX195" s="1">
        <f t="shared" si="76"/>
        <v>28564677.870518841</v>
      </c>
      <c r="AY195" s="1">
        <f t="shared" si="74"/>
        <v>30849852.100160353</v>
      </c>
      <c r="AZ195" s="1">
        <f t="shared" si="71"/>
        <v>33317840.268173181</v>
      </c>
      <c r="BA195" s="1">
        <f t="shared" si="71"/>
        <v>35983267.489627041</v>
      </c>
      <c r="BB195" s="1">
        <f t="shared" si="71"/>
        <v>38861928.888797201</v>
      </c>
      <c r="BC195" s="1">
        <f t="shared" si="71"/>
        <v>41970883.199900992</v>
      </c>
      <c r="BD195" s="1">
        <f t="shared" si="71"/>
        <v>45328553.855893061</v>
      </c>
      <c r="BE195" s="1">
        <f t="shared" si="71"/>
        <v>48954838.164364524</v>
      </c>
      <c r="BF195" s="1">
        <f t="shared" si="71"/>
        <v>52871225.217513673</v>
      </c>
      <c r="BG195" s="1">
        <f t="shared" si="71"/>
        <v>57100923.234914787</v>
      </c>
      <c r="BH195" s="1">
        <f t="shared" si="71"/>
        <v>61668997.093707971</v>
      </c>
      <c r="BI195" s="1">
        <f t="shared" si="71"/>
        <v>66602516.861204609</v>
      </c>
      <c r="BJ195" s="1">
        <f t="shared" si="71"/>
        <v>71930718.210100979</v>
      </c>
      <c r="BK195" s="1">
        <f t="shared" si="71"/>
        <v>77685175.666909084</v>
      </c>
      <c r="BL195" s="1">
        <f t="shared" si="67"/>
        <v>83899989.720261797</v>
      </c>
      <c r="BM195" s="1">
        <f t="shared" si="67"/>
        <v>90611988.897882745</v>
      </c>
      <c r="BN195" s="1">
        <f t="shared" si="67"/>
        <v>97860948.009713382</v>
      </c>
      <c r="BO195" s="1">
        <f t="shared" si="67"/>
        <v>105689823.85049047</v>
      </c>
      <c r="BP195" s="1">
        <f t="shared" si="67"/>
        <v>114145009.75852969</v>
      </c>
      <c r="BQ195" s="1">
        <f t="shared" si="67"/>
        <v>123276610.53921209</v>
      </c>
      <c r="BR195" s="1">
        <f t="shared" si="67"/>
        <v>133138739.38234907</v>
      </c>
      <c r="BS195" s="1">
        <f t="shared" si="67"/>
        <v>143789838.53293699</v>
      </c>
      <c r="BT195" s="1">
        <f t="shared" si="67"/>
        <v>155293025.61557198</v>
      </c>
      <c r="BU195" s="1">
        <f t="shared" si="67"/>
        <v>167716467.66481775</v>
      </c>
      <c r="BV195" s="1">
        <f t="shared" si="67"/>
        <v>181133785.07800317</v>
      </c>
      <c r="BW195" s="1">
        <f t="shared" si="75"/>
        <v>195624487.88424343</v>
      </c>
      <c r="BX195" s="1">
        <f t="shared" si="75"/>
        <v>211274446.91498294</v>
      </c>
      <c r="BY195" s="1">
        <f t="shared" si="75"/>
        <v>228176402.6681816</v>
      </c>
      <c r="BZ195" s="1">
        <f t="shared" si="75"/>
        <v>246430514.88163617</v>
      </c>
      <c r="CA195" s="1">
        <f t="shared" si="75"/>
        <v>266144956.07216707</v>
      </c>
      <c r="CB195" s="1">
        <f t="shared" si="75"/>
        <v>287436552.55794042</v>
      </c>
      <c r="CC195" s="1">
        <f t="shared" si="75"/>
        <v>310431476.76257575</v>
      </c>
      <c r="CD195" s="1">
        <f t="shared" si="75"/>
        <v>335265994.90358174</v>
      </c>
      <c r="CE195" s="1">
        <f t="shared" si="75"/>
        <v>362087274.49586827</v>
      </c>
      <c r="CF195" s="1">
        <f t="shared" si="75"/>
        <v>391054256.45553786</v>
      </c>
      <c r="CG195" s="1">
        <f t="shared" si="75"/>
        <v>422338596.97198087</v>
      </c>
      <c r="CH195" s="1">
        <f t="shared" si="75"/>
        <v>456125684.72973931</v>
      </c>
      <c r="CI195" s="1">
        <f t="shared" si="75"/>
        <v>492615739.50811851</v>
      </c>
      <c r="CJ195" s="1">
        <f t="shared" si="75"/>
        <v>532024998.66876811</v>
      </c>
      <c r="CK195" s="1">
        <f t="shared" si="75"/>
        <v>574586998.56226969</v>
      </c>
      <c r="CL195" s="1">
        <f t="shared" si="75"/>
        <v>620553958.4472512</v>
      </c>
      <c r="CM195" s="1">
        <f t="shared" si="75"/>
        <v>670198275.12303138</v>
      </c>
      <c r="CN195" s="1">
        <f>(CO$80/$C$65)+CN$101</f>
        <v>40788776324.226074</v>
      </c>
      <c r="CO195" s="1"/>
      <c r="CP195" s="1"/>
      <c r="CQ195" s="1"/>
      <c r="CR195" s="1"/>
      <c r="CS195" s="1"/>
      <c r="CT195" s="1"/>
      <c r="CU195" s="1"/>
      <c r="CV195" s="1"/>
      <c r="CW195" s="1"/>
      <c r="CX195" s="1"/>
    </row>
    <row r="196" spans="2:102" customFormat="1" x14ac:dyDescent="0.2">
      <c r="B196" s="14">
        <v>90</v>
      </c>
      <c r="C196" s="1">
        <f t="shared" si="55"/>
        <v>-7500000</v>
      </c>
      <c r="D196" s="1">
        <f t="shared" si="56"/>
        <v>828584.06793228909</v>
      </c>
      <c r="E196" s="1">
        <f t="shared" si="58"/>
        <v>894870.79336687236</v>
      </c>
      <c r="F196" s="1">
        <f t="shared" si="59"/>
        <v>966460.45683622209</v>
      </c>
      <c r="G196" s="1">
        <f t="shared" si="61"/>
        <v>1043777.2933831201</v>
      </c>
      <c r="H196" s="1">
        <f t="shared" si="62"/>
        <v>1127279.4768537697</v>
      </c>
      <c r="I196" s="1">
        <f t="shared" si="63"/>
        <v>1217461.8350020715</v>
      </c>
      <c r="J196" s="1">
        <f t="shared" si="65"/>
        <v>1314858.781802237</v>
      </c>
      <c r="K196" s="1">
        <f t="shared" si="66"/>
        <v>1420047.4843464163</v>
      </c>
      <c r="L196" s="1">
        <f t="shared" si="68"/>
        <v>1533651.2830941295</v>
      </c>
      <c r="M196" s="1">
        <f t="shared" si="69"/>
        <v>1656343.3857416601</v>
      </c>
      <c r="N196" s="1">
        <f t="shared" si="70"/>
        <v>1788850.8566009931</v>
      </c>
      <c r="O196" s="1">
        <f t="shared" si="72"/>
        <v>1931958.9251290727</v>
      </c>
      <c r="P196" s="1">
        <f t="shared" si="73"/>
        <v>2086515.6391393987</v>
      </c>
      <c r="Q196" s="1">
        <f t="shared" si="73"/>
        <v>2253436.8902705512</v>
      </c>
      <c r="R196" s="1">
        <f t="shared" si="73"/>
        <v>2433711.8414921951</v>
      </c>
      <c r="S196" s="1">
        <f t="shared" si="73"/>
        <v>2628408.788811571</v>
      </c>
      <c r="T196" s="1">
        <f t="shared" si="73"/>
        <v>2838681.4919164968</v>
      </c>
      <c r="U196" s="1">
        <f t="shared" si="73"/>
        <v>3065776.0112698167</v>
      </c>
      <c r="V196" s="1">
        <f t="shared" si="73"/>
        <v>3311038.0921714022</v>
      </c>
      <c r="W196" s="1">
        <f t="shared" si="73"/>
        <v>3575921.1395451152</v>
      </c>
      <c r="X196" s="1">
        <f t="shared" si="77"/>
        <v>3861994.8307087244</v>
      </c>
      <c r="Y196" s="1">
        <f t="shared" si="77"/>
        <v>4170954.4171654219</v>
      </c>
      <c r="Z196" s="1">
        <f t="shared" si="77"/>
        <v>4504630.770538656</v>
      </c>
      <c r="AA196" s="1">
        <f t="shared" si="77"/>
        <v>4865001.2321817493</v>
      </c>
      <c r="AB196" s="1">
        <f t="shared" si="77"/>
        <v>5254201.330756289</v>
      </c>
      <c r="AC196" s="1">
        <f t="shared" si="77"/>
        <v>5674537.4372167923</v>
      </c>
      <c r="AD196" s="1">
        <f t="shared" si="77"/>
        <v>6128500.4321941352</v>
      </c>
      <c r="AE196" s="1">
        <f t="shared" si="77"/>
        <v>6618780.4667696683</v>
      </c>
      <c r="AF196" s="1">
        <f t="shared" si="77"/>
        <v>7148282.9041112419</v>
      </c>
      <c r="AG196" s="1">
        <f t="shared" si="77"/>
        <v>7720145.5364401415</v>
      </c>
      <c r="AH196" s="1">
        <f t="shared" si="77"/>
        <v>8337757.179355354</v>
      </c>
      <c r="AI196" s="1">
        <f t="shared" si="77"/>
        <v>9004777.7537037842</v>
      </c>
      <c r="AJ196" s="1">
        <f t="shared" si="77"/>
        <v>9725159.9740000851</v>
      </c>
      <c r="AK196" s="1">
        <f t="shared" si="77"/>
        <v>10503172.771920092</v>
      </c>
      <c r="AL196" s="1">
        <f t="shared" si="76"/>
        <v>11343426.593673704</v>
      </c>
      <c r="AM196" s="1">
        <f t="shared" si="76"/>
        <v>12250900.7211676</v>
      </c>
      <c r="AN196" s="1">
        <f t="shared" si="76"/>
        <v>13230972.778861009</v>
      </c>
      <c r="AO196" s="1">
        <f t="shared" si="76"/>
        <v>14289450.601169894</v>
      </c>
      <c r="AP196" s="1">
        <f t="shared" si="76"/>
        <v>15432606.649263484</v>
      </c>
      <c r="AQ196" s="1">
        <f t="shared" si="76"/>
        <v>16667215.181204565</v>
      </c>
      <c r="AR196" s="1">
        <f t="shared" si="76"/>
        <v>18000592.395700932</v>
      </c>
      <c r="AS196" s="1">
        <f t="shared" si="76"/>
        <v>19440639.787357006</v>
      </c>
      <c r="AT196" s="1">
        <f t="shared" si="76"/>
        <v>20995890.970345572</v>
      </c>
      <c r="AU196" s="1">
        <f t="shared" si="76"/>
        <v>22675562.247973211</v>
      </c>
      <c r="AV196" s="1">
        <f t="shared" si="76"/>
        <v>24489607.227811076</v>
      </c>
      <c r="AW196" s="1">
        <f t="shared" si="76"/>
        <v>26448775.806035966</v>
      </c>
      <c r="AX196" s="1">
        <f t="shared" si="76"/>
        <v>28564677.870518841</v>
      </c>
      <c r="AY196" s="1">
        <f t="shared" si="74"/>
        <v>30849852.100160353</v>
      </c>
      <c r="AZ196" s="1">
        <f t="shared" si="71"/>
        <v>33317840.268173181</v>
      </c>
      <c r="BA196" s="1">
        <f t="shared" si="71"/>
        <v>35983267.489627041</v>
      </c>
      <c r="BB196" s="1">
        <f t="shared" si="71"/>
        <v>38861928.888797201</v>
      </c>
      <c r="BC196" s="1">
        <f t="shared" si="71"/>
        <v>41970883.199900992</v>
      </c>
      <c r="BD196" s="1">
        <f t="shared" si="71"/>
        <v>45328553.855893061</v>
      </c>
      <c r="BE196" s="1">
        <f t="shared" si="71"/>
        <v>48954838.164364524</v>
      </c>
      <c r="BF196" s="1">
        <f t="shared" si="71"/>
        <v>52871225.217513673</v>
      </c>
      <c r="BG196" s="1">
        <f t="shared" si="71"/>
        <v>57100923.234914787</v>
      </c>
      <c r="BH196" s="1">
        <f t="shared" si="71"/>
        <v>61668997.093707971</v>
      </c>
      <c r="BI196" s="1">
        <f t="shared" si="71"/>
        <v>66602516.861204609</v>
      </c>
      <c r="BJ196" s="1">
        <f t="shared" si="71"/>
        <v>71930718.210100979</v>
      </c>
      <c r="BK196" s="1">
        <f t="shared" si="71"/>
        <v>77685175.666909084</v>
      </c>
      <c r="BL196" s="1">
        <f t="shared" ref="BL196:CA205" si="78">BL$101</f>
        <v>83899989.720261797</v>
      </c>
      <c r="BM196" s="1">
        <f t="shared" si="78"/>
        <v>90611988.897882745</v>
      </c>
      <c r="BN196" s="1">
        <f t="shared" si="78"/>
        <v>97860948.009713382</v>
      </c>
      <c r="BO196" s="1">
        <f t="shared" si="78"/>
        <v>105689823.85049047</v>
      </c>
      <c r="BP196" s="1">
        <f t="shared" si="78"/>
        <v>114145009.75852969</v>
      </c>
      <c r="BQ196" s="1">
        <f t="shared" si="78"/>
        <v>123276610.53921209</v>
      </c>
      <c r="BR196" s="1">
        <f t="shared" si="78"/>
        <v>133138739.38234907</v>
      </c>
      <c r="BS196" s="1">
        <f t="shared" si="78"/>
        <v>143789838.53293699</v>
      </c>
      <c r="BT196" s="1">
        <f t="shared" si="78"/>
        <v>155293025.61557198</v>
      </c>
      <c r="BU196" s="1">
        <f t="shared" si="78"/>
        <v>167716467.66481775</v>
      </c>
      <c r="BV196" s="1">
        <f t="shared" si="78"/>
        <v>181133785.07800317</v>
      </c>
      <c r="BW196" s="1">
        <f t="shared" si="78"/>
        <v>195624487.88424343</v>
      </c>
      <c r="BX196" s="1">
        <f t="shared" si="78"/>
        <v>211274446.91498294</v>
      </c>
      <c r="BY196" s="1">
        <f t="shared" si="78"/>
        <v>228176402.6681816</v>
      </c>
      <c r="BZ196" s="1">
        <f t="shared" si="78"/>
        <v>246430514.88163617</v>
      </c>
      <c r="CA196" s="1">
        <f t="shared" si="78"/>
        <v>266144956.07216707</v>
      </c>
      <c r="CB196" s="1">
        <f t="shared" si="75"/>
        <v>287436552.55794042</v>
      </c>
      <c r="CC196" s="1">
        <f t="shared" si="75"/>
        <v>310431476.76257575</v>
      </c>
      <c r="CD196" s="1">
        <f t="shared" si="75"/>
        <v>335265994.90358174</v>
      </c>
      <c r="CE196" s="1">
        <f t="shared" si="75"/>
        <v>362087274.49586827</v>
      </c>
      <c r="CF196" s="1">
        <f t="shared" si="75"/>
        <v>391054256.45553786</v>
      </c>
      <c r="CG196" s="1">
        <f t="shared" si="75"/>
        <v>422338596.97198087</v>
      </c>
      <c r="CH196" s="1">
        <f t="shared" si="75"/>
        <v>456125684.72973931</v>
      </c>
      <c r="CI196" s="1">
        <f t="shared" si="75"/>
        <v>492615739.50811851</v>
      </c>
      <c r="CJ196" s="1">
        <f t="shared" si="75"/>
        <v>532024998.66876811</v>
      </c>
      <c r="CK196" s="1">
        <f t="shared" si="75"/>
        <v>574586998.56226969</v>
      </c>
      <c r="CL196" s="1">
        <f t="shared" si="75"/>
        <v>620553958.4472512</v>
      </c>
      <c r="CM196" s="1">
        <f t="shared" si="75"/>
        <v>670198275.12303138</v>
      </c>
      <c r="CN196" s="1">
        <f t="shared" si="75"/>
        <v>723814137.13287389</v>
      </c>
      <c r="CO196" s="1">
        <f>(CP$80/$C$65)+CO$101</f>
        <v>44563432610.487602</v>
      </c>
      <c r="CP196" s="1"/>
      <c r="CQ196" s="1"/>
      <c r="CR196" s="1"/>
      <c r="CS196" s="1"/>
      <c r="CT196" s="1"/>
      <c r="CU196" s="1"/>
      <c r="CV196" s="1"/>
      <c r="CW196" s="1"/>
      <c r="CX196" s="1"/>
    </row>
    <row r="197" spans="2:102" customFormat="1" x14ac:dyDescent="0.2">
      <c r="B197" s="14">
        <v>91</v>
      </c>
      <c r="C197" s="1">
        <f t="shared" si="55"/>
        <v>-7500000</v>
      </c>
      <c r="D197" s="1">
        <f t="shared" si="56"/>
        <v>828584.06793228909</v>
      </c>
      <c r="E197" s="1">
        <f t="shared" si="58"/>
        <v>894870.79336687236</v>
      </c>
      <c r="F197" s="1">
        <f t="shared" si="59"/>
        <v>966460.45683622209</v>
      </c>
      <c r="G197" s="1">
        <f t="shared" si="61"/>
        <v>1043777.2933831201</v>
      </c>
      <c r="H197" s="1">
        <f t="shared" si="62"/>
        <v>1127279.4768537697</v>
      </c>
      <c r="I197" s="1">
        <f t="shared" si="63"/>
        <v>1217461.8350020715</v>
      </c>
      <c r="J197" s="1">
        <f t="shared" si="65"/>
        <v>1314858.781802237</v>
      </c>
      <c r="K197" s="1">
        <f t="shared" si="66"/>
        <v>1420047.4843464163</v>
      </c>
      <c r="L197" s="1">
        <f t="shared" si="68"/>
        <v>1533651.2830941295</v>
      </c>
      <c r="M197" s="1">
        <f t="shared" si="69"/>
        <v>1656343.3857416601</v>
      </c>
      <c r="N197" s="1">
        <f t="shared" si="70"/>
        <v>1788850.8566009931</v>
      </c>
      <c r="O197" s="1">
        <f t="shared" si="72"/>
        <v>1931958.9251290727</v>
      </c>
      <c r="P197" s="1">
        <f t="shared" si="73"/>
        <v>2086515.6391393987</v>
      </c>
      <c r="Q197" s="1">
        <f t="shared" si="73"/>
        <v>2253436.8902705512</v>
      </c>
      <c r="R197" s="1">
        <f t="shared" si="73"/>
        <v>2433711.8414921951</v>
      </c>
      <c r="S197" s="1">
        <f t="shared" si="73"/>
        <v>2628408.788811571</v>
      </c>
      <c r="T197" s="1">
        <f t="shared" si="73"/>
        <v>2838681.4919164968</v>
      </c>
      <c r="U197" s="1">
        <f t="shared" si="73"/>
        <v>3065776.0112698167</v>
      </c>
      <c r="V197" s="1">
        <f t="shared" si="73"/>
        <v>3311038.0921714022</v>
      </c>
      <c r="W197" s="1">
        <f t="shared" si="73"/>
        <v>3575921.1395451152</v>
      </c>
      <c r="X197" s="1">
        <f t="shared" si="77"/>
        <v>3861994.8307087244</v>
      </c>
      <c r="Y197" s="1">
        <f t="shared" si="77"/>
        <v>4170954.4171654219</v>
      </c>
      <c r="Z197" s="1">
        <f t="shared" si="77"/>
        <v>4504630.770538656</v>
      </c>
      <c r="AA197" s="1">
        <f t="shared" si="77"/>
        <v>4865001.2321817493</v>
      </c>
      <c r="AB197" s="1">
        <f t="shared" si="77"/>
        <v>5254201.330756289</v>
      </c>
      <c r="AC197" s="1">
        <f t="shared" si="77"/>
        <v>5674537.4372167923</v>
      </c>
      <c r="AD197" s="1">
        <f t="shared" si="77"/>
        <v>6128500.4321941352</v>
      </c>
      <c r="AE197" s="1">
        <f t="shared" si="77"/>
        <v>6618780.4667696683</v>
      </c>
      <c r="AF197" s="1">
        <f t="shared" si="77"/>
        <v>7148282.9041112419</v>
      </c>
      <c r="AG197" s="1">
        <f t="shared" si="77"/>
        <v>7720145.5364401415</v>
      </c>
      <c r="AH197" s="1">
        <f t="shared" si="77"/>
        <v>8337757.179355354</v>
      </c>
      <c r="AI197" s="1">
        <f t="shared" si="77"/>
        <v>9004777.7537037842</v>
      </c>
      <c r="AJ197" s="1">
        <f t="shared" si="77"/>
        <v>9725159.9740000851</v>
      </c>
      <c r="AK197" s="1">
        <f t="shared" si="77"/>
        <v>10503172.771920092</v>
      </c>
      <c r="AL197" s="1">
        <f t="shared" si="76"/>
        <v>11343426.593673704</v>
      </c>
      <c r="AM197" s="1">
        <f t="shared" si="76"/>
        <v>12250900.7211676</v>
      </c>
      <c r="AN197" s="1">
        <f t="shared" si="76"/>
        <v>13230972.778861009</v>
      </c>
      <c r="AO197" s="1">
        <f t="shared" si="76"/>
        <v>14289450.601169894</v>
      </c>
      <c r="AP197" s="1">
        <f t="shared" si="76"/>
        <v>15432606.649263484</v>
      </c>
      <c r="AQ197" s="1">
        <f t="shared" si="76"/>
        <v>16667215.181204565</v>
      </c>
      <c r="AR197" s="1">
        <f t="shared" si="76"/>
        <v>18000592.395700932</v>
      </c>
      <c r="AS197" s="1">
        <f t="shared" si="76"/>
        <v>19440639.787357006</v>
      </c>
      <c r="AT197" s="1">
        <f t="shared" si="76"/>
        <v>20995890.970345572</v>
      </c>
      <c r="AU197" s="1">
        <f t="shared" si="76"/>
        <v>22675562.247973211</v>
      </c>
      <c r="AV197" s="1">
        <f t="shared" si="76"/>
        <v>24489607.227811076</v>
      </c>
      <c r="AW197" s="1">
        <f t="shared" si="76"/>
        <v>26448775.806035966</v>
      </c>
      <c r="AX197" s="1">
        <f t="shared" si="76"/>
        <v>28564677.870518841</v>
      </c>
      <c r="AY197" s="1">
        <f t="shared" si="74"/>
        <v>30849852.100160353</v>
      </c>
      <c r="AZ197" s="1">
        <f t="shared" si="71"/>
        <v>33317840.268173181</v>
      </c>
      <c r="BA197" s="1">
        <f t="shared" si="71"/>
        <v>35983267.489627041</v>
      </c>
      <c r="BB197" s="1">
        <f t="shared" si="71"/>
        <v>38861928.888797201</v>
      </c>
      <c r="BC197" s="1">
        <f t="shared" si="71"/>
        <v>41970883.199900992</v>
      </c>
      <c r="BD197" s="1">
        <f t="shared" si="71"/>
        <v>45328553.855893061</v>
      </c>
      <c r="BE197" s="1">
        <f t="shared" si="71"/>
        <v>48954838.164364524</v>
      </c>
      <c r="BF197" s="1">
        <f t="shared" si="71"/>
        <v>52871225.217513673</v>
      </c>
      <c r="BG197" s="1">
        <f t="shared" si="71"/>
        <v>57100923.234914787</v>
      </c>
      <c r="BH197" s="1">
        <f t="shared" si="71"/>
        <v>61668997.093707971</v>
      </c>
      <c r="BI197" s="1">
        <f t="shared" si="71"/>
        <v>66602516.861204609</v>
      </c>
      <c r="BJ197" s="1">
        <f t="shared" si="71"/>
        <v>71930718.210100979</v>
      </c>
      <c r="BK197" s="1">
        <f t="shared" si="71"/>
        <v>77685175.666909084</v>
      </c>
      <c r="BL197" s="1">
        <f t="shared" si="78"/>
        <v>83899989.720261797</v>
      </c>
      <c r="BM197" s="1">
        <f t="shared" si="78"/>
        <v>90611988.897882745</v>
      </c>
      <c r="BN197" s="1">
        <f t="shared" si="78"/>
        <v>97860948.009713382</v>
      </c>
      <c r="BO197" s="1">
        <f t="shared" si="78"/>
        <v>105689823.85049047</v>
      </c>
      <c r="BP197" s="1">
        <f t="shared" si="78"/>
        <v>114145009.75852969</v>
      </c>
      <c r="BQ197" s="1">
        <f t="shared" si="78"/>
        <v>123276610.53921209</v>
      </c>
      <c r="BR197" s="1">
        <f t="shared" si="78"/>
        <v>133138739.38234907</v>
      </c>
      <c r="BS197" s="1">
        <f t="shared" si="78"/>
        <v>143789838.53293699</v>
      </c>
      <c r="BT197" s="1">
        <f t="shared" si="78"/>
        <v>155293025.61557198</v>
      </c>
      <c r="BU197" s="1">
        <f t="shared" si="78"/>
        <v>167716467.66481775</v>
      </c>
      <c r="BV197" s="1">
        <f t="shared" si="78"/>
        <v>181133785.07800317</v>
      </c>
      <c r="BW197" s="1">
        <f t="shared" si="75"/>
        <v>195624487.88424343</v>
      </c>
      <c r="BX197" s="1">
        <f t="shared" si="75"/>
        <v>211274446.91498294</v>
      </c>
      <c r="BY197" s="1">
        <f t="shared" si="75"/>
        <v>228176402.6681816</v>
      </c>
      <c r="BZ197" s="1">
        <f t="shared" si="75"/>
        <v>246430514.88163617</v>
      </c>
      <c r="CA197" s="1">
        <f t="shared" si="75"/>
        <v>266144956.07216707</v>
      </c>
      <c r="CB197" s="1">
        <f t="shared" si="75"/>
        <v>287436552.55794042</v>
      </c>
      <c r="CC197" s="1">
        <f t="shared" si="75"/>
        <v>310431476.76257575</v>
      </c>
      <c r="CD197" s="1">
        <f t="shared" si="75"/>
        <v>335265994.90358174</v>
      </c>
      <c r="CE197" s="1">
        <f t="shared" si="75"/>
        <v>362087274.49586827</v>
      </c>
      <c r="CF197" s="1">
        <f t="shared" si="75"/>
        <v>391054256.45553786</v>
      </c>
      <c r="CG197" s="1">
        <f t="shared" si="75"/>
        <v>422338596.97198087</v>
      </c>
      <c r="CH197" s="1">
        <f t="shared" si="75"/>
        <v>456125684.72973931</v>
      </c>
      <c r="CI197" s="1">
        <f t="shared" si="75"/>
        <v>492615739.50811851</v>
      </c>
      <c r="CJ197" s="1">
        <f t="shared" si="75"/>
        <v>532024998.66876811</v>
      </c>
      <c r="CK197" s="1">
        <f t="shared" si="75"/>
        <v>574586998.56226969</v>
      </c>
      <c r="CL197" s="1">
        <f t="shared" si="75"/>
        <v>620553958.4472512</v>
      </c>
      <c r="CM197" s="1">
        <f t="shared" ref="CL197:CS201" si="79">CM$101</f>
        <v>670198275.12303138</v>
      </c>
      <c r="CN197" s="1">
        <f t="shared" si="79"/>
        <v>723814137.13287389</v>
      </c>
      <c r="CO197" s="1">
        <f t="shared" si="79"/>
        <v>781719268.10350382</v>
      </c>
      <c r="CP197" s="1">
        <f>(CQ$80/$C$65)+CP$101</f>
        <v>48128507219.326622</v>
      </c>
      <c r="CQ197" s="1"/>
      <c r="CR197" s="1"/>
      <c r="CS197" s="1"/>
      <c r="CT197" s="1"/>
      <c r="CU197" s="1"/>
      <c r="CV197" s="1"/>
      <c r="CW197" s="1"/>
      <c r="CX197" s="1"/>
    </row>
    <row r="198" spans="2:102" customFormat="1" x14ac:dyDescent="0.2">
      <c r="B198" s="14">
        <v>92</v>
      </c>
      <c r="C198" s="1">
        <f t="shared" si="55"/>
        <v>-7500000</v>
      </c>
      <c r="D198" s="1">
        <f t="shared" si="56"/>
        <v>828584.06793228909</v>
      </c>
      <c r="E198" s="1">
        <f t="shared" si="58"/>
        <v>894870.79336687236</v>
      </c>
      <c r="F198" s="1">
        <f t="shared" si="59"/>
        <v>966460.45683622209</v>
      </c>
      <c r="G198" s="1">
        <f t="shared" si="61"/>
        <v>1043777.2933831201</v>
      </c>
      <c r="H198" s="1">
        <f t="shared" si="62"/>
        <v>1127279.4768537697</v>
      </c>
      <c r="I198" s="1">
        <f t="shared" si="63"/>
        <v>1217461.8350020715</v>
      </c>
      <c r="J198" s="1">
        <f t="shared" si="65"/>
        <v>1314858.781802237</v>
      </c>
      <c r="K198" s="1">
        <f t="shared" si="66"/>
        <v>1420047.4843464163</v>
      </c>
      <c r="L198" s="1">
        <f t="shared" si="68"/>
        <v>1533651.2830941295</v>
      </c>
      <c r="M198" s="1">
        <f t="shared" si="69"/>
        <v>1656343.3857416601</v>
      </c>
      <c r="N198" s="1">
        <f t="shared" si="70"/>
        <v>1788850.8566009931</v>
      </c>
      <c r="O198" s="1">
        <f t="shared" si="72"/>
        <v>1931958.9251290727</v>
      </c>
      <c r="P198" s="1">
        <f t="shared" si="73"/>
        <v>2086515.6391393987</v>
      </c>
      <c r="Q198" s="1">
        <f t="shared" si="73"/>
        <v>2253436.8902705512</v>
      </c>
      <c r="R198" s="1">
        <f t="shared" si="73"/>
        <v>2433711.8414921951</v>
      </c>
      <c r="S198" s="1">
        <f t="shared" si="73"/>
        <v>2628408.788811571</v>
      </c>
      <c r="T198" s="1">
        <f t="shared" si="73"/>
        <v>2838681.4919164968</v>
      </c>
      <c r="U198" s="1">
        <f t="shared" si="73"/>
        <v>3065776.0112698167</v>
      </c>
      <c r="V198" s="1">
        <f t="shared" si="73"/>
        <v>3311038.0921714022</v>
      </c>
      <c r="W198" s="1">
        <f t="shared" si="73"/>
        <v>3575921.1395451152</v>
      </c>
      <c r="X198" s="1">
        <f t="shared" si="77"/>
        <v>3861994.8307087244</v>
      </c>
      <c r="Y198" s="1">
        <f t="shared" si="77"/>
        <v>4170954.4171654219</v>
      </c>
      <c r="Z198" s="1">
        <f t="shared" si="77"/>
        <v>4504630.770538656</v>
      </c>
      <c r="AA198" s="1">
        <f t="shared" si="77"/>
        <v>4865001.2321817493</v>
      </c>
      <c r="AB198" s="1">
        <f t="shared" si="77"/>
        <v>5254201.330756289</v>
      </c>
      <c r="AC198" s="1">
        <f t="shared" si="77"/>
        <v>5674537.4372167923</v>
      </c>
      <c r="AD198" s="1">
        <f t="shared" si="77"/>
        <v>6128500.4321941352</v>
      </c>
      <c r="AE198" s="1">
        <f t="shared" si="77"/>
        <v>6618780.4667696683</v>
      </c>
      <c r="AF198" s="1">
        <f t="shared" si="77"/>
        <v>7148282.9041112419</v>
      </c>
      <c r="AG198" s="1">
        <f t="shared" si="77"/>
        <v>7720145.5364401415</v>
      </c>
      <c r="AH198" s="1">
        <f t="shared" si="77"/>
        <v>8337757.179355354</v>
      </c>
      <c r="AI198" s="1">
        <f t="shared" si="77"/>
        <v>9004777.7537037842</v>
      </c>
      <c r="AJ198" s="1">
        <f t="shared" si="77"/>
        <v>9725159.9740000851</v>
      </c>
      <c r="AK198" s="1">
        <f t="shared" si="77"/>
        <v>10503172.771920092</v>
      </c>
      <c r="AL198" s="1">
        <f t="shared" si="76"/>
        <v>11343426.593673704</v>
      </c>
      <c r="AM198" s="1">
        <f t="shared" si="76"/>
        <v>12250900.7211676</v>
      </c>
      <c r="AN198" s="1">
        <f t="shared" si="76"/>
        <v>13230972.778861009</v>
      </c>
      <c r="AO198" s="1">
        <f t="shared" si="76"/>
        <v>14289450.601169894</v>
      </c>
      <c r="AP198" s="1">
        <f t="shared" si="76"/>
        <v>15432606.649263484</v>
      </c>
      <c r="AQ198" s="1">
        <f t="shared" si="76"/>
        <v>16667215.181204565</v>
      </c>
      <c r="AR198" s="1">
        <f t="shared" si="76"/>
        <v>18000592.395700932</v>
      </c>
      <c r="AS198" s="1">
        <f t="shared" si="76"/>
        <v>19440639.787357006</v>
      </c>
      <c r="AT198" s="1">
        <f t="shared" si="76"/>
        <v>20995890.970345572</v>
      </c>
      <c r="AU198" s="1">
        <f t="shared" si="76"/>
        <v>22675562.247973211</v>
      </c>
      <c r="AV198" s="1">
        <f t="shared" si="76"/>
        <v>24489607.227811076</v>
      </c>
      <c r="AW198" s="1">
        <f t="shared" si="76"/>
        <v>26448775.806035966</v>
      </c>
      <c r="AX198" s="1">
        <f t="shared" si="76"/>
        <v>28564677.870518841</v>
      </c>
      <c r="AY198" s="1">
        <f t="shared" si="74"/>
        <v>30849852.100160353</v>
      </c>
      <c r="AZ198" s="1">
        <f t="shared" si="71"/>
        <v>33317840.268173181</v>
      </c>
      <c r="BA198" s="1">
        <f t="shared" si="71"/>
        <v>35983267.489627041</v>
      </c>
      <c r="BB198" s="1">
        <f t="shared" si="71"/>
        <v>38861928.888797201</v>
      </c>
      <c r="BC198" s="1">
        <f t="shared" si="71"/>
        <v>41970883.199900992</v>
      </c>
      <c r="BD198" s="1">
        <f t="shared" si="71"/>
        <v>45328553.855893061</v>
      </c>
      <c r="BE198" s="1">
        <f t="shared" si="71"/>
        <v>48954838.164364524</v>
      </c>
      <c r="BF198" s="1">
        <f t="shared" si="71"/>
        <v>52871225.217513673</v>
      </c>
      <c r="BG198" s="1">
        <f t="shared" si="71"/>
        <v>57100923.234914787</v>
      </c>
      <c r="BH198" s="1">
        <f t="shared" si="71"/>
        <v>61668997.093707971</v>
      </c>
      <c r="BI198" s="1">
        <f t="shared" si="71"/>
        <v>66602516.861204609</v>
      </c>
      <c r="BJ198" s="1">
        <f t="shared" si="71"/>
        <v>71930718.210100979</v>
      </c>
      <c r="BK198" s="1">
        <f t="shared" si="71"/>
        <v>77685175.666909084</v>
      </c>
      <c r="BL198" s="1">
        <f t="shared" si="78"/>
        <v>83899989.720261797</v>
      </c>
      <c r="BM198" s="1">
        <f t="shared" si="78"/>
        <v>90611988.897882745</v>
      </c>
      <c r="BN198" s="1">
        <f t="shared" si="78"/>
        <v>97860948.009713382</v>
      </c>
      <c r="BO198" s="1">
        <f t="shared" si="78"/>
        <v>105689823.85049047</v>
      </c>
      <c r="BP198" s="1">
        <f t="shared" si="78"/>
        <v>114145009.75852969</v>
      </c>
      <c r="BQ198" s="1">
        <f t="shared" si="78"/>
        <v>123276610.53921209</v>
      </c>
      <c r="BR198" s="1">
        <f t="shared" si="78"/>
        <v>133138739.38234907</v>
      </c>
      <c r="BS198" s="1">
        <f t="shared" si="78"/>
        <v>143789838.53293699</v>
      </c>
      <c r="BT198" s="1">
        <f t="shared" si="78"/>
        <v>155293025.61557198</v>
      </c>
      <c r="BU198" s="1">
        <f t="shared" si="78"/>
        <v>167716467.66481775</v>
      </c>
      <c r="BV198" s="1">
        <f t="shared" si="78"/>
        <v>181133785.07800317</v>
      </c>
      <c r="BW198" s="1">
        <f t="shared" si="75"/>
        <v>195624487.88424343</v>
      </c>
      <c r="BX198" s="1">
        <f t="shared" si="75"/>
        <v>211274446.91498294</v>
      </c>
      <c r="BY198" s="1">
        <f t="shared" si="75"/>
        <v>228176402.6681816</v>
      </c>
      <c r="BZ198" s="1">
        <f t="shared" si="75"/>
        <v>246430514.88163617</v>
      </c>
      <c r="CA198" s="1">
        <f t="shared" si="75"/>
        <v>266144956.07216707</v>
      </c>
      <c r="CB198" s="1">
        <f t="shared" si="75"/>
        <v>287436552.55794042</v>
      </c>
      <c r="CC198" s="1">
        <f t="shared" si="75"/>
        <v>310431476.76257575</v>
      </c>
      <c r="CD198" s="1">
        <f t="shared" si="75"/>
        <v>335265994.90358174</v>
      </c>
      <c r="CE198" s="1">
        <f t="shared" si="75"/>
        <v>362087274.49586827</v>
      </c>
      <c r="CF198" s="1">
        <f t="shared" si="75"/>
        <v>391054256.45553786</v>
      </c>
      <c r="CG198" s="1">
        <f t="shared" si="75"/>
        <v>422338596.97198087</v>
      </c>
      <c r="CH198" s="1">
        <f t="shared" si="75"/>
        <v>456125684.72973931</v>
      </c>
      <c r="CI198" s="1">
        <f t="shared" si="75"/>
        <v>492615739.50811851</v>
      </c>
      <c r="CJ198" s="1">
        <f t="shared" si="75"/>
        <v>532024998.66876811</v>
      </c>
      <c r="CK198" s="1">
        <f t="shared" si="75"/>
        <v>574586998.56226969</v>
      </c>
      <c r="CL198" s="1">
        <f t="shared" si="79"/>
        <v>620553958.4472512</v>
      </c>
      <c r="CM198" s="1">
        <f t="shared" si="79"/>
        <v>670198275.12303138</v>
      </c>
      <c r="CN198" s="1">
        <f t="shared" si="79"/>
        <v>723814137.13287389</v>
      </c>
      <c r="CO198" s="1">
        <f t="shared" si="79"/>
        <v>781719268.10350382</v>
      </c>
      <c r="CP198" s="1">
        <f t="shared" si="79"/>
        <v>844256809.55178416</v>
      </c>
      <c r="CQ198" s="1">
        <f>(CR$80/$C$65)+CQ$101</f>
        <v>51978787796.872757</v>
      </c>
      <c r="CR198" s="1"/>
      <c r="CS198" s="1"/>
      <c r="CT198" s="1"/>
      <c r="CU198" s="1"/>
      <c r="CV198" s="1"/>
      <c r="CW198" s="1"/>
      <c r="CX198" s="1"/>
    </row>
    <row r="199" spans="2:102" customFormat="1" x14ac:dyDescent="0.2">
      <c r="B199" s="14">
        <v>93</v>
      </c>
      <c r="C199" s="1">
        <f t="shared" si="55"/>
        <v>-7500000</v>
      </c>
      <c r="D199" s="1">
        <f t="shared" si="56"/>
        <v>828584.06793228909</v>
      </c>
      <c r="E199" s="1">
        <f t="shared" si="58"/>
        <v>894870.79336687236</v>
      </c>
      <c r="F199" s="1">
        <f t="shared" si="59"/>
        <v>966460.45683622209</v>
      </c>
      <c r="G199" s="1">
        <f t="shared" si="61"/>
        <v>1043777.2933831201</v>
      </c>
      <c r="H199" s="1">
        <f t="shared" si="62"/>
        <v>1127279.4768537697</v>
      </c>
      <c r="I199" s="1">
        <f t="shared" si="63"/>
        <v>1217461.8350020715</v>
      </c>
      <c r="J199" s="1">
        <f t="shared" si="65"/>
        <v>1314858.781802237</v>
      </c>
      <c r="K199" s="1">
        <f t="shared" si="66"/>
        <v>1420047.4843464163</v>
      </c>
      <c r="L199" s="1">
        <f t="shared" si="68"/>
        <v>1533651.2830941295</v>
      </c>
      <c r="M199" s="1">
        <f t="shared" si="69"/>
        <v>1656343.3857416601</v>
      </c>
      <c r="N199" s="1">
        <f t="shared" si="70"/>
        <v>1788850.8566009931</v>
      </c>
      <c r="O199" s="1">
        <f t="shared" si="72"/>
        <v>1931958.9251290727</v>
      </c>
      <c r="P199" s="1">
        <f t="shared" si="73"/>
        <v>2086515.6391393987</v>
      </c>
      <c r="Q199" s="1">
        <f t="shared" si="73"/>
        <v>2253436.8902705512</v>
      </c>
      <c r="R199" s="1">
        <f t="shared" si="73"/>
        <v>2433711.8414921951</v>
      </c>
      <c r="S199" s="1">
        <f t="shared" si="73"/>
        <v>2628408.788811571</v>
      </c>
      <c r="T199" s="1">
        <f t="shared" si="73"/>
        <v>2838681.4919164968</v>
      </c>
      <c r="U199" s="1">
        <f t="shared" si="73"/>
        <v>3065776.0112698167</v>
      </c>
      <c r="V199" s="1">
        <f t="shared" si="73"/>
        <v>3311038.0921714022</v>
      </c>
      <c r="W199" s="1">
        <f t="shared" si="73"/>
        <v>3575921.1395451152</v>
      </c>
      <c r="X199" s="1">
        <f t="shared" si="77"/>
        <v>3861994.8307087244</v>
      </c>
      <c r="Y199" s="1">
        <f t="shared" si="77"/>
        <v>4170954.4171654219</v>
      </c>
      <c r="Z199" s="1">
        <f t="shared" si="77"/>
        <v>4504630.770538656</v>
      </c>
      <c r="AA199" s="1">
        <f t="shared" si="77"/>
        <v>4865001.2321817493</v>
      </c>
      <c r="AB199" s="1">
        <f t="shared" si="77"/>
        <v>5254201.330756289</v>
      </c>
      <c r="AC199" s="1">
        <f t="shared" si="77"/>
        <v>5674537.4372167923</v>
      </c>
      <c r="AD199" s="1">
        <f t="shared" si="77"/>
        <v>6128500.4321941352</v>
      </c>
      <c r="AE199" s="1">
        <f t="shared" si="77"/>
        <v>6618780.4667696683</v>
      </c>
      <c r="AF199" s="1">
        <f t="shared" si="77"/>
        <v>7148282.9041112419</v>
      </c>
      <c r="AG199" s="1">
        <f t="shared" si="77"/>
        <v>7720145.5364401415</v>
      </c>
      <c r="AH199" s="1">
        <f t="shared" si="77"/>
        <v>8337757.179355354</v>
      </c>
      <c r="AI199" s="1">
        <f t="shared" si="77"/>
        <v>9004777.7537037842</v>
      </c>
      <c r="AJ199" s="1">
        <f t="shared" si="77"/>
        <v>9725159.9740000851</v>
      </c>
      <c r="AK199" s="1">
        <f t="shared" si="77"/>
        <v>10503172.771920092</v>
      </c>
      <c r="AL199" s="1">
        <f t="shared" si="76"/>
        <v>11343426.593673704</v>
      </c>
      <c r="AM199" s="1">
        <f t="shared" si="76"/>
        <v>12250900.7211676</v>
      </c>
      <c r="AN199" s="1">
        <f t="shared" si="76"/>
        <v>13230972.778861009</v>
      </c>
      <c r="AO199" s="1">
        <f t="shared" si="76"/>
        <v>14289450.601169894</v>
      </c>
      <c r="AP199" s="1">
        <f t="shared" si="76"/>
        <v>15432606.649263484</v>
      </c>
      <c r="AQ199" s="1">
        <f t="shared" si="76"/>
        <v>16667215.181204565</v>
      </c>
      <c r="AR199" s="1">
        <f t="shared" si="76"/>
        <v>18000592.395700932</v>
      </c>
      <c r="AS199" s="1">
        <f t="shared" si="76"/>
        <v>19440639.787357006</v>
      </c>
      <c r="AT199" s="1">
        <f t="shared" si="76"/>
        <v>20995890.970345572</v>
      </c>
      <c r="AU199" s="1">
        <f t="shared" si="76"/>
        <v>22675562.247973211</v>
      </c>
      <c r="AV199" s="1">
        <f t="shared" si="76"/>
        <v>24489607.227811076</v>
      </c>
      <c r="AW199" s="1">
        <f t="shared" si="76"/>
        <v>26448775.806035966</v>
      </c>
      <c r="AX199" s="1">
        <f t="shared" si="76"/>
        <v>28564677.870518841</v>
      </c>
      <c r="AY199" s="1">
        <f t="shared" si="74"/>
        <v>30849852.100160353</v>
      </c>
      <c r="AZ199" s="1">
        <f t="shared" si="74"/>
        <v>33317840.268173181</v>
      </c>
      <c r="BA199" s="1">
        <f t="shared" si="74"/>
        <v>35983267.489627041</v>
      </c>
      <c r="BB199" s="1">
        <f t="shared" si="74"/>
        <v>38861928.888797201</v>
      </c>
      <c r="BC199" s="1">
        <f t="shared" si="74"/>
        <v>41970883.199900992</v>
      </c>
      <c r="BD199" s="1">
        <f t="shared" si="74"/>
        <v>45328553.855893061</v>
      </c>
      <c r="BE199" s="1">
        <f t="shared" si="74"/>
        <v>48954838.164364524</v>
      </c>
      <c r="BF199" s="1">
        <f t="shared" si="74"/>
        <v>52871225.217513673</v>
      </c>
      <c r="BG199" s="1">
        <f t="shared" si="74"/>
        <v>57100923.234914787</v>
      </c>
      <c r="BH199" s="1">
        <f t="shared" si="74"/>
        <v>61668997.093707971</v>
      </c>
      <c r="BI199" s="1">
        <f t="shared" si="74"/>
        <v>66602516.861204609</v>
      </c>
      <c r="BJ199" s="1">
        <f t="shared" si="74"/>
        <v>71930718.210100979</v>
      </c>
      <c r="BK199" s="1">
        <f t="shared" si="74"/>
        <v>77685175.666909084</v>
      </c>
      <c r="BL199" s="1">
        <f t="shared" si="74"/>
        <v>83899989.720261797</v>
      </c>
      <c r="BM199" s="1">
        <f t="shared" si="74"/>
        <v>90611988.897882745</v>
      </c>
      <c r="BN199" s="1">
        <f t="shared" si="74"/>
        <v>97860948.009713382</v>
      </c>
      <c r="BO199" s="1">
        <f t="shared" si="78"/>
        <v>105689823.85049047</v>
      </c>
      <c r="BP199" s="1">
        <f t="shared" si="78"/>
        <v>114145009.75852969</v>
      </c>
      <c r="BQ199" s="1">
        <f t="shared" si="78"/>
        <v>123276610.53921209</v>
      </c>
      <c r="BR199" s="1">
        <f t="shared" si="78"/>
        <v>133138739.38234907</v>
      </c>
      <c r="BS199" s="1">
        <f t="shared" si="78"/>
        <v>143789838.53293699</v>
      </c>
      <c r="BT199" s="1">
        <f t="shared" si="78"/>
        <v>155293025.61557198</v>
      </c>
      <c r="BU199" s="1">
        <f t="shared" si="78"/>
        <v>167716467.66481775</v>
      </c>
      <c r="BV199" s="1">
        <f t="shared" si="78"/>
        <v>181133785.07800317</v>
      </c>
      <c r="BW199" s="1">
        <f t="shared" si="75"/>
        <v>195624487.88424343</v>
      </c>
      <c r="BX199" s="1">
        <f t="shared" si="75"/>
        <v>211274446.91498294</v>
      </c>
      <c r="BY199" s="1">
        <f t="shared" si="75"/>
        <v>228176402.6681816</v>
      </c>
      <c r="BZ199" s="1">
        <f t="shared" si="75"/>
        <v>246430514.88163617</v>
      </c>
      <c r="CA199" s="1">
        <f t="shared" si="75"/>
        <v>266144956.07216707</v>
      </c>
      <c r="CB199" s="1">
        <f t="shared" si="75"/>
        <v>287436552.55794042</v>
      </c>
      <c r="CC199" s="1">
        <f t="shared" si="75"/>
        <v>310431476.76257575</v>
      </c>
      <c r="CD199" s="1">
        <f t="shared" si="75"/>
        <v>335265994.90358174</v>
      </c>
      <c r="CE199" s="1">
        <f t="shared" si="75"/>
        <v>362087274.49586827</v>
      </c>
      <c r="CF199" s="1">
        <f t="shared" si="75"/>
        <v>391054256.45553786</v>
      </c>
      <c r="CG199" s="1">
        <f t="shared" si="75"/>
        <v>422338596.97198087</v>
      </c>
      <c r="CH199" s="1">
        <f t="shared" si="75"/>
        <v>456125684.72973931</v>
      </c>
      <c r="CI199" s="1">
        <f t="shared" si="75"/>
        <v>492615739.50811851</v>
      </c>
      <c r="CJ199" s="1">
        <f t="shared" si="75"/>
        <v>532024998.66876811</v>
      </c>
      <c r="CK199" s="1">
        <f t="shared" si="75"/>
        <v>574586998.56226969</v>
      </c>
      <c r="CL199" s="1">
        <f t="shared" si="79"/>
        <v>620553958.4472512</v>
      </c>
      <c r="CM199" s="1">
        <f t="shared" si="79"/>
        <v>670198275.12303138</v>
      </c>
      <c r="CN199" s="1">
        <f t="shared" si="79"/>
        <v>723814137.13287389</v>
      </c>
      <c r="CO199" s="1">
        <f t="shared" si="79"/>
        <v>781719268.10350382</v>
      </c>
      <c r="CP199" s="1">
        <f t="shared" si="79"/>
        <v>844256809.55178416</v>
      </c>
      <c r="CQ199" s="1">
        <f t="shared" si="79"/>
        <v>911797354.31592703</v>
      </c>
      <c r="CR199" s="1">
        <f>(CS$80/$C$65)+CR$101</f>
        <v>56137090820.622574</v>
      </c>
      <c r="CS199" s="1"/>
      <c r="CT199" s="1"/>
      <c r="CU199" s="1"/>
      <c r="CV199" s="1"/>
      <c r="CW199" s="1"/>
      <c r="CX199" s="1"/>
    </row>
    <row r="200" spans="2:102" customFormat="1" x14ac:dyDescent="0.2">
      <c r="B200" s="14">
        <v>94</v>
      </c>
      <c r="C200" s="1">
        <f t="shared" si="55"/>
        <v>-7500000</v>
      </c>
      <c r="D200" s="1">
        <f t="shared" si="56"/>
        <v>828584.06793228909</v>
      </c>
      <c r="E200" s="1">
        <f t="shared" si="58"/>
        <v>894870.79336687236</v>
      </c>
      <c r="F200" s="1">
        <f t="shared" si="59"/>
        <v>966460.45683622209</v>
      </c>
      <c r="G200" s="1">
        <f t="shared" si="61"/>
        <v>1043777.2933831201</v>
      </c>
      <c r="H200" s="1">
        <f t="shared" si="62"/>
        <v>1127279.4768537697</v>
      </c>
      <c r="I200" s="1">
        <f t="shared" si="63"/>
        <v>1217461.8350020715</v>
      </c>
      <c r="J200" s="1">
        <f t="shared" si="65"/>
        <v>1314858.781802237</v>
      </c>
      <c r="K200" s="1">
        <f t="shared" si="66"/>
        <v>1420047.4843464163</v>
      </c>
      <c r="L200" s="1">
        <f t="shared" si="68"/>
        <v>1533651.2830941295</v>
      </c>
      <c r="M200" s="1">
        <f t="shared" si="69"/>
        <v>1656343.3857416601</v>
      </c>
      <c r="N200" s="1">
        <f t="shared" si="70"/>
        <v>1788850.8566009931</v>
      </c>
      <c r="O200" s="1">
        <f t="shared" si="72"/>
        <v>1931958.9251290727</v>
      </c>
      <c r="P200" s="1">
        <f t="shared" si="73"/>
        <v>2086515.6391393987</v>
      </c>
      <c r="Q200" s="1">
        <f t="shared" si="73"/>
        <v>2253436.8902705512</v>
      </c>
      <c r="R200" s="1">
        <f t="shared" si="73"/>
        <v>2433711.8414921951</v>
      </c>
      <c r="S200" s="1">
        <f t="shared" si="73"/>
        <v>2628408.788811571</v>
      </c>
      <c r="T200" s="1">
        <f t="shared" si="73"/>
        <v>2838681.4919164968</v>
      </c>
      <c r="U200" s="1">
        <f t="shared" si="73"/>
        <v>3065776.0112698167</v>
      </c>
      <c r="V200" s="1">
        <f t="shared" si="73"/>
        <v>3311038.0921714022</v>
      </c>
      <c r="W200" s="1">
        <f t="shared" si="73"/>
        <v>3575921.1395451152</v>
      </c>
      <c r="X200" s="1">
        <f t="shared" si="77"/>
        <v>3861994.8307087244</v>
      </c>
      <c r="Y200" s="1">
        <f t="shared" si="77"/>
        <v>4170954.4171654219</v>
      </c>
      <c r="Z200" s="1">
        <f t="shared" si="77"/>
        <v>4504630.770538656</v>
      </c>
      <c r="AA200" s="1">
        <f t="shared" si="77"/>
        <v>4865001.2321817493</v>
      </c>
      <c r="AB200" s="1">
        <f t="shared" si="77"/>
        <v>5254201.330756289</v>
      </c>
      <c r="AC200" s="1">
        <f t="shared" si="77"/>
        <v>5674537.4372167923</v>
      </c>
      <c r="AD200" s="1">
        <f t="shared" si="77"/>
        <v>6128500.4321941352</v>
      </c>
      <c r="AE200" s="1">
        <f t="shared" si="77"/>
        <v>6618780.4667696683</v>
      </c>
      <c r="AF200" s="1">
        <f t="shared" si="77"/>
        <v>7148282.9041112419</v>
      </c>
      <c r="AG200" s="1">
        <f t="shared" si="77"/>
        <v>7720145.5364401415</v>
      </c>
      <c r="AH200" s="1">
        <f t="shared" si="77"/>
        <v>8337757.179355354</v>
      </c>
      <c r="AI200" s="1">
        <f t="shared" si="77"/>
        <v>9004777.7537037842</v>
      </c>
      <c r="AJ200" s="1">
        <f t="shared" si="77"/>
        <v>9725159.9740000851</v>
      </c>
      <c r="AK200" s="1">
        <f t="shared" si="77"/>
        <v>10503172.771920092</v>
      </c>
      <c r="AL200" s="1">
        <f t="shared" si="76"/>
        <v>11343426.593673704</v>
      </c>
      <c r="AM200" s="1">
        <f t="shared" si="76"/>
        <v>12250900.7211676</v>
      </c>
      <c r="AN200" s="1">
        <f t="shared" si="76"/>
        <v>13230972.778861009</v>
      </c>
      <c r="AO200" s="1">
        <f t="shared" si="76"/>
        <v>14289450.601169894</v>
      </c>
      <c r="AP200" s="1">
        <f t="shared" si="76"/>
        <v>15432606.649263484</v>
      </c>
      <c r="AQ200" s="1">
        <f t="shared" si="76"/>
        <v>16667215.181204565</v>
      </c>
      <c r="AR200" s="1">
        <f t="shared" si="76"/>
        <v>18000592.395700932</v>
      </c>
      <c r="AS200" s="1">
        <f t="shared" si="76"/>
        <v>19440639.787357006</v>
      </c>
      <c r="AT200" s="1">
        <f t="shared" si="76"/>
        <v>20995890.970345572</v>
      </c>
      <c r="AU200" s="1">
        <f t="shared" si="76"/>
        <v>22675562.247973211</v>
      </c>
      <c r="AV200" s="1">
        <f t="shared" si="76"/>
        <v>24489607.227811076</v>
      </c>
      <c r="AW200" s="1">
        <f t="shared" si="76"/>
        <v>26448775.806035966</v>
      </c>
      <c r="AX200" s="1">
        <f t="shared" si="76"/>
        <v>28564677.870518841</v>
      </c>
      <c r="AY200" s="1">
        <f t="shared" si="74"/>
        <v>30849852.100160353</v>
      </c>
      <c r="AZ200" s="1">
        <f t="shared" si="74"/>
        <v>33317840.268173181</v>
      </c>
      <c r="BA200" s="1">
        <f t="shared" si="74"/>
        <v>35983267.489627041</v>
      </c>
      <c r="BB200" s="1">
        <f t="shared" si="74"/>
        <v>38861928.888797201</v>
      </c>
      <c r="BC200" s="1">
        <f t="shared" si="74"/>
        <v>41970883.199900992</v>
      </c>
      <c r="BD200" s="1">
        <f t="shared" si="74"/>
        <v>45328553.855893061</v>
      </c>
      <c r="BE200" s="1">
        <f t="shared" si="74"/>
        <v>48954838.164364524</v>
      </c>
      <c r="BF200" s="1">
        <f t="shared" si="74"/>
        <v>52871225.217513673</v>
      </c>
      <c r="BG200" s="1">
        <f t="shared" si="74"/>
        <v>57100923.234914787</v>
      </c>
      <c r="BH200" s="1">
        <f t="shared" si="74"/>
        <v>61668997.093707971</v>
      </c>
      <c r="BI200" s="1">
        <f t="shared" si="74"/>
        <v>66602516.861204609</v>
      </c>
      <c r="BJ200" s="1">
        <f t="shared" si="74"/>
        <v>71930718.210100979</v>
      </c>
      <c r="BK200" s="1">
        <f t="shared" si="74"/>
        <v>77685175.666909084</v>
      </c>
      <c r="BL200" s="1">
        <f t="shared" si="78"/>
        <v>83899989.720261797</v>
      </c>
      <c r="BM200" s="1">
        <f t="shared" si="78"/>
        <v>90611988.897882745</v>
      </c>
      <c r="BN200" s="1">
        <f t="shared" si="78"/>
        <v>97860948.009713382</v>
      </c>
      <c r="BO200" s="1">
        <f t="shared" si="78"/>
        <v>105689823.85049047</v>
      </c>
      <c r="BP200" s="1">
        <f t="shared" si="78"/>
        <v>114145009.75852969</v>
      </c>
      <c r="BQ200" s="1">
        <f t="shared" si="78"/>
        <v>123276610.53921209</v>
      </c>
      <c r="BR200" s="1">
        <f t="shared" si="78"/>
        <v>133138739.38234907</v>
      </c>
      <c r="BS200" s="1">
        <f t="shared" si="78"/>
        <v>143789838.53293699</v>
      </c>
      <c r="BT200" s="1">
        <f t="shared" si="78"/>
        <v>155293025.61557198</v>
      </c>
      <c r="BU200" s="1">
        <f t="shared" si="78"/>
        <v>167716467.66481775</v>
      </c>
      <c r="BV200" s="1">
        <f t="shared" si="78"/>
        <v>181133785.07800317</v>
      </c>
      <c r="BW200" s="1">
        <f t="shared" si="75"/>
        <v>195624487.88424343</v>
      </c>
      <c r="BX200" s="1">
        <f t="shared" si="75"/>
        <v>211274446.91498294</v>
      </c>
      <c r="BY200" s="1">
        <f t="shared" si="75"/>
        <v>228176402.6681816</v>
      </c>
      <c r="BZ200" s="1">
        <f t="shared" si="75"/>
        <v>246430514.88163617</v>
      </c>
      <c r="CA200" s="1">
        <f t="shared" si="75"/>
        <v>266144956.07216707</v>
      </c>
      <c r="CB200" s="1">
        <f t="shared" si="75"/>
        <v>287436552.55794042</v>
      </c>
      <c r="CC200" s="1">
        <f t="shared" si="75"/>
        <v>310431476.76257575</v>
      </c>
      <c r="CD200" s="1">
        <f t="shared" si="75"/>
        <v>335265994.90358174</v>
      </c>
      <c r="CE200" s="1">
        <f t="shared" si="75"/>
        <v>362087274.49586827</v>
      </c>
      <c r="CF200" s="1">
        <f t="shared" si="75"/>
        <v>391054256.45553786</v>
      </c>
      <c r="CG200" s="1">
        <f t="shared" si="75"/>
        <v>422338596.97198087</v>
      </c>
      <c r="CH200" s="1">
        <f t="shared" si="75"/>
        <v>456125684.72973931</v>
      </c>
      <c r="CI200" s="1">
        <f t="shared" si="75"/>
        <v>492615739.50811851</v>
      </c>
      <c r="CJ200" s="1">
        <f t="shared" si="75"/>
        <v>532024998.66876811</v>
      </c>
      <c r="CK200" s="1">
        <f t="shared" si="75"/>
        <v>574586998.56226969</v>
      </c>
      <c r="CL200" s="1">
        <f t="shared" si="79"/>
        <v>620553958.4472512</v>
      </c>
      <c r="CM200" s="1">
        <f t="shared" si="79"/>
        <v>670198275.12303138</v>
      </c>
      <c r="CN200" s="1">
        <f t="shared" si="79"/>
        <v>723814137.13287389</v>
      </c>
      <c r="CO200" s="1">
        <f t="shared" si="79"/>
        <v>781719268.10350382</v>
      </c>
      <c r="CP200" s="1">
        <f t="shared" si="79"/>
        <v>844256809.55178416</v>
      </c>
      <c r="CQ200" s="1">
        <f t="shared" si="79"/>
        <v>911797354.31592703</v>
      </c>
      <c r="CR200" s="1">
        <f t="shared" si="79"/>
        <v>984741142.66120136</v>
      </c>
      <c r="CS200" s="1">
        <f>(CT$80/$C$65)+CS$101</f>
        <v>59994192448.830711</v>
      </c>
      <c r="CT200" s="1"/>
      <c r="CU200" s="1"/>
      <c r="CV200" s="1"/>
      <c r="CW200" s="1"/>
      <c r="CX200" s="1"/>
    </row>
    <row r="201" spans="2:102" customFormat="1" x14ac:dyDescent="0.2">
      <c r="B201" s="14">
        <v>95</v>
      </c>
      <c r="C201" s="1">
        <f t="shared" si="55"/>
        <v>-7500000</v>
      </c>
      <c r="D201" s="1">
        <f t="shared" si="56"/>
        <v>828584.06793228909</v>
      </c>
      <c r="E201" s="1">
        <f t="shared" si="58"/>
        <v>894870.79336687236</v>
      </c>
      <c r="F201" s="1">
        <f t="shared" si="59"/>
        <v>966460.45683622209</v>
      </c>
      <c r="G201" s="1">
        <f t="shared" si="61"/>
        <v>1043777.2933831201</v>
      </c>
      <c r="H201" s="1">
        <f t="shared" si="62"/>
        <v>1127279.4768537697</v>
      </c>
      <c r="I201" s="1">
        <f t="shared" si="63"/>
        <v>1217461.8350020715</v>
      </c>
      <c r="J201" s="1">
        <f t="shared" si="65"/>
        <v>1314858.781802237</v>
      </c>
      <c r="K201" s="1">
        <f t="shared" si="66"/>
        <v>1420047.4843464163</v>
      </c>
      <c r="L201" s="1">
        <f t="shared" si="68"/>
        <v>1533651.2830941295</v>
      </c>
      <c r="M201" s="1">
        <f t="shared" si="69"/>
        <v>1656343.3857416601</v>
      </c>
      <c r="N201" s="1">
        <f t="shared" si="70"/>
        <v>1788850.8566009931</v>
      </c>
      <c r="O201" s="1">
        <f t="shared" si="72"/>
        <v>1931958.9251290727</v>
      </c>
      <c r="P201" s="1">
        <f t="shared" si="73"/>
        <v>2086515.6391393987</v>
      </c>
      <c r="Q201" s="1">
        <f t="shared" si="73"/>
        <v>2253436.8902705512</v>
      </c>
      <c r="R201" s="1">
        <f t="shared" si="73"/>
        <v>2433711.8414921951</v>
      </c>
      <c r="S201" s="1">
        <f t="shared" si="73"/>
        <v>2628408.788811571</v>
      </c>
      <c r="T201" s="1">
        <f t="shared" si="73"/>
        <v>2838681.4919164968</v>
      </c>
      <c r="U201" s="1">
        <f t="shared" si="73"/>
        <v>3065776.0112698167</v>
      </c>
      <c r="V201" s="1">
        <f t="shared" si="73"/>
        <v>3311038.0921714022</v>
      </c>
      <c r="W201" s="1">
        <f t="shared" si="73"/>
        <v>3575921.1395451152</v>
      </c>
      <c r="X201" s="1">
        <f t="shared" si="77"/>
        <v>3861994.8307087244</v>
      </c>
      <c r="Y201" s="1">
        <f t="shared" si="77"/>
        <v>4170954.4171654219</v>
      </c>
      <c r="Z201" s="1">
        <f t="shared" si="77"/>
        <v>4504630.770538656</v>
      </c>
      <c r="AA201" s="1">
        <f t="shared" si="77"/>
        <v>4865001.2321817493</v>
      </c>
      <c r="AB201" s="1">
        <f t="shared" si="77"/>
        <v>5254201.330756289</v>
      </c>
      <c r="AC201" s="1">
        <f t="shared" si="77"/>
        <v>5674537.4372167923</v>
      </c>
      <c r="AD201" s="1">
        <f t="shared" si="77"/>
        <v>6128500.4321941352</v>
      </c>
      <c r="AE201" s="1">
        <f t="shared" si="77"/>
        <v>6618780.4667696683</v>
      </c>
      <c r="AF201" s="1">
        <f t="shared" si="77"/>
        <v>7148282.9041112419</v>
      </c>
      <c r="AG201" s="1">
        <f t="shared" si="77"/>
        <v>7720145.5364401415</v>
      </c>
      <c r="AH201" s="1">
        <f t="shared" si="77"/>
        <v>8337757.179355354</v>
      </c>
      <c r="AI201" s="1">
        <f t="shared" si="77"/>
        <v>9004777.7537037842</v>
      </c>
      <c r="AJ201" s="1">
        <f t="shared" si="77"/>
        <v>9725159.9740000851</v>
      </c>
      <c r="AK201" s="1">
        <f t="shared" si="77"/>
        <v>10503172.771920092</v>
      </c>
      <c r="AL201" s="1">
        <f t="shared" si="76"/>
        <v>11343426.593673704</v>
      </c>
      <c r="AM201" s="1">
        <f t="shared" si="76"/>
        <v>12250900.7211676</v>
      </c>
      <c r="AN201" s="1">
        <f t="shared" si="76"/>
        <v>13230972.778861009</v>
      </c>
      <c r="AO201" s="1">
        <f t="shared" si="76"/>
        <v>14289450.601169894</v>
      </c>
      <c r="AP201" s="1">
        <f t="shared" si="76"/>
        <v>15432606.649263484</v>
      </c>
      <c r="AQ201" s="1">
        <f t="shared" si="76"/>
        <v>16667215.181204565</v>
      </c>
      <c r="AR201" s="1">
        <f t="shared" si="76"/>
        <v>18000592.395700932</v>
      </c>
      <c r="AS201" s="1">
        <f t="shared" si="76"/>
        <v>19440639.787357006</v>
      </c>
      <c r="AT201" s="1">
        <f t="shared" si="76"/>
        <v>20995890.970345572</v>
      </c>
      <c r="AU201" s="1">
        <f t="shared" si="76"/>
        <v>22675562.247973211</v>
      </c>
      <c r="AV201" s="1">
        <f t="shared" si="76"/>
        <v>24489607.227811076</v>
      </c>
      <c r="AW201" s="1">
        <f t="shared" si="76"/>
        <v>26448775.806035966</v>
      </c>
      <c r="AX201" s="1">
        <f t="shared" si="76"/>
        <v>28564677.870518841</v>
      </c>
      <c r="AY201" s="1">
        <f t="shared" si="74"/>
        <v>30849852.100160353</v>
      </c>
      <c r="AZ201" s="1">
        <f t="shared" si="74"/>
        <v>33317840.268173181</v>
      </c>
      <c r="BA201" s="1">
        <f t="shared" si="74"/>
        <v>35983267.489627041</v>
      </c>
      <c r="BB201" s="1">
        <f t="shared" si="74"/>
        <v>38861928.888797201</v>
      </c>
      <c r="BC201" s="1">
        <f t="shared" si="74"/>
        <v>41970883.199900992</v>
      </c>
      <c r="BD201" s="1">
        <f t="shared" si="74"/>
        <v>45328553.855893061</v>
      </c>
      <c r="BE201" s="1">
        <f t="shared" si="74"/>
        <v>48954838.164364524</v>
      </c>
      <c r="BF201" s="1">
        <f t="shared" si="74"/>
        <v>52871225.217513673</v>
      </c>
      <c r="BG201" s="1">
        <f t="shared" si="74"/>
        <v>57100923.234914787</v>
      </c>
      <c r="BH201" s="1">
        <f t="shared" si="74"/>
        <v>61668997.093707971</v>
      </c>
      <c r="BI201" s="1">
        <f t="shared" si="74"/>
        <v>66602516.861204609</v>
      </c>
      <c r="BJ201" s="1">
        <f t="shared" si="74"/>
        <v>71930718.210100979</v>
      </c>
      <c r="BK201" s="1">
        <f t="shared" si="74"/>
        <v>77685175.666909084</v>
      </c>
      <c r="BL201" s="1">
        <f t="shared" si="78"/>
        <v>83899989.720261797</v>
      </c>
      <c r="BM201" s="1">
        <f t="shared" si="78"/>
        <v>90611988.897882745</v>
      </c>
      <c r="BN201" s="1">
        <f t="shared" si="78"/>
        <v>97860948.009713382</v>
      </c>
      <c r="BO201" s="1">
        <f t="shared" si="78"/>
        <v>105689823.85049047</v>
      </c>
      <c r="BP201" s="1">
        <f t="shared" si="78"/>
        <v>114145009.75852969</v>
      </c>
      <c r="BQ201" s="1">
        <f t="shared" si="78"/>
        <v>123276610.53921209</v>
      </c>
      <c r="BR201" s="1">
        <f t="shared" si="78"/>
        <v>133138739.38234907</v>
      </c>
      <c r="BS201" s="1">
        <f t="shared" si="78"/>
        <v>143789838.53293699</v>
      </c>
      <c r="BT201" s="1">
        <f t="shared" si="78"/>
        <v>155293025.61557198</v>
      </c>
      <c r="BU201" s="1">
        <f t="shared" si="78"/>
        <v>167716467.66481775</v>
      </c>
      <c r="BV201" s="1">
        <f t="shared" si="78"/>
        <v>181133785.07800317</v>
      </c>
      <c r="BW201" s="1">
        <f t="shared" si="75"/>
        <v>195624487.88424343</v>
      </c>
      <c r="BX201" s="1">
        <f t="shared" si="75"/>
        <v>211274446.91498294</v>
      </c>
      <c r="BY201" s="1">
        <f t="shared" si="75"/>
        <v>228176402.6681816</v>
      </c>
      <c r="BZ201" s="1">
        <f t="shared" si="75"/>
        <v>246430514.88163617</v>
      </c>
      <c r="CA201" s="1">
        <f t="shared" si="75"/>
        <v>266144956.07216707</v>
      </c>
      <c r="CB201" s="1">
        <f t="shared" si="75"/>
        <v>287436552.55794042</v>
      </c>
      <c r="CC201" s="1">
        <f t="shared" si="75"/>
        <v>310431476.76257575</v>
      </c>
      <c r="CD201" s="1">
        <f t="shared" si="75"/>
        <v>335265994.90358174</v>
      </c>
      <c r="CE201" s="1">
        <f t="shared" si="75"/>
        <v>362087274.49586827</v>
      </c>
      <c r="CF201" s="1">
        <f t="shared" si="75"/>
        <v>391054256.45553786</v>
      </c>
      <c r="CG201" s="1">
        <f t="shared" si="75"/>
        <v>422338596.97198087</v>
      </c>
      <c r="CH201" s="1">
        <f t="shared" si="75"/>
        <v>456125684.72973931</v>
      </c>
      <c r="CI201" s="1">
        <f t="shared" si="75"/>
        <v>492615739.50811851</v>
      </c>
      <c r="CJ201" s="1">
        <f t="shared" si="75"/>
        <v>532024998.66876811</v>
      </c>
      <c r="CK201" s="1">
        <f t="shared" si="75"/>
        <v>574586998.56226969</v>
      </c>
      <c r="CL201" s="1">
        <f t="shared" si="79"/>
        <v>620553958.4472512</v>
      </c>
      <c r="CM201" s="1">
        <f t="shared" si="79"/>
        <v>670198275.12303138</v>
      </c>
      <c r="CN201" s="1">
        <f t="shared" si="79"/>
        <v>723814137.13287389</v>
      </c>
      <c r="CO201" s="1">
        <f t="shared" si="79"/>
        <v>781719268.10350382</v>
      </c>
      <c r="CP201" s="1">
        <f t="shared" si="79"/>
        <v>844256809.55178416</v>
      </c>
      <c r="CQ201" s="1">
        <f t="shared" si="79"/>
        <v>911797354.31592703</v>
      </c>
      <c r="CR201" s="1">
        <f t="shared" si="79"/>
        <v>984741142.66120136</v>
      </c>
      <c r="CS201" s="1">
        <f t="shared" si="79"/>
        <v>1063520434.0740974</v>
      </c>
      <c r="CT201" s="1">
        <f>(CU$80/$C$65)+CT$101</f>
        <v>65478302733.17421</v>
      </c>
      <c r="CU201" s="1"/>
      <c r="CV201" s="1"/>
      <c r="CW201" s="1"/>
      <c r="CX201" s="1"/>
    </row>
    <row r="202" spans="2:102" customFormat="1" x14ac:dyDescent="0.2">
      <c r="B202" s="14">
        <v>96</v>
      </c>
      <c r="C202" s="1">
        <f t="shared" si="55"/>
        <v>-7500000</v>
      </c>
      <c r="D202" s="1">
        <f t="shared" si="56"/>
        <v>828584.06793228909</v>
      </c>
      <c r="E202" s="1">
        <f t="shared" si="58"/>
        <v>894870.79336687236</v>
      </c>
      <c r="F202" s="1">
        <f t="shared" si="59"/>
        <v>966460.45683622209</v>
      </c>
      <c r="G202" s="1">
        <f t="shared" si="61"/>
        <v>1043777.2933831201</v>
      </c>
      <c r="H202" s="1">
        <f t="shared" si="62"/>
        <v>1127279.4768537697</v>
      </c>
      <c r="I202" s="1">
        <f t="shared" si="63"/>
        <v>1217461.8350020715</v>
      </c>
      <c r="J202" s="1">
        <f t="shared" si="65"/>
        <v>1314858.781802237</v>
      </c>
      <c r="K202" s="1">
        <f t="shared" si="66"/>
        <v>1420047.4843464163</v>
      </c>
      <c r="L202" s="1">
        <f t="shared" si="68"/>
        <v>1533651.2830941295</v>
      </c>
      <c r="M202" s="1">
        <f t="shared" si="69"/>
        <v>1656343.3857416601</v>
      </c>
      <c r="N202" s="1">
        <f t="shared" si="70"/>
        <v>1788850.8566009931</v>
      </c>
      <c r="O202" s="1">
        <f t="shared" si="72"/>
        <v>1931958.9251290727</v>
      </c>
      <c r="P202" s="1">
        <f t="shared" si="73"/>
        <v>2086515.6391393987</v>
      </c>
      <c r="Q202" s="1">
        <f t="shared" si="73"/>
        <v>2253436.8902705512</v>
      </c>
      <c r="R202" s="1">
        <f t="shared" si="73"/>
        <v>2433711.8414921951</v>
      </c>
      <c r="S202" s="1">
        <f t="shared" si="73"/>
        <v>2628408.788811571</v>
      </c>
      <c r="T202" s="1">
        <f t="shared" si="73"/>
        <v>2838681.4919164968</v>
      </c>
      <c r="U202" s="1">
        <f t="shared" si="73"/>
        <v>3065776.0112698167</v>
      </c>
      <c r="V202" s="1">
        <f t="shared" si="73"/>
        <v>3311038.0921714022</v>
      </c>
      <c r="W202" s="1">
        <f t="shared" si="73"/>
        <v>3575921.1395451152</v>
      </c>
      <c r="X202" s="1">
        <f t="shared" si="77"/>
        <v>3861994.8307087244</v>
      </c>
      <c r="Y202" s="1">
        <f t="shared" si="77"/>
        <v>4170954.4171654219</v>
      </c>
      <c r="Z202" s="1">
        <f t="shared" si="77"/>
        <v>4504630.770538656</v>
      </c>
      <c r="AA202" s="1">
        <f t="shared" si="77"/>
        <v>4865001.2321817493</v>
      </c>
      <c r="AB202" s="1">
        <f t="shared" si="77"/>
        <v>5254201.330756289</v>
      </c>
      <c r="AC202" s="1">
        <f t="shared" si="77"/>
        <v>5674537.4372167923</v>
      </c>
      <c r="AD202" s="1">
        <f t="shared" si="77"/>
        <v>6128500.4321941352</v>
      </c>
      <c r="AE202" s="1">
        <f t="shared" si="77"/>
        <v>6618780.4667696683</v>
      </c>
      <c r="AF202" s="1">
        <f t="shared" si="77"/>
        <v>7148282.9041112419</v>
      </c>
      <c r="AG202" s="1">
        <f t="shared" si="77"/>
        <v>7720145.5364401415</v>
      </c>
      <c r="AH202" s="1">
        <f t="shared" si="77"/>
        <v>8337757.179355354</v>
      </c>
      <c r="AI202" s="1">
        <f t="shared" si="77"/>
        <v>9004777.7537037842</v>
      </c>
      <c r="AJ202" s="1">
        <f t="shared" si="77"/>
        <v>9725159.9740000851</v>
      </c>
      <c r="AK202" s="1">
        <f t="shared" si="77"/>
        <v>10503172.771920092</v>
      </c>
      <c r="AL202" s="1">
        <f t="shared" si="76"/>
        <v>11343426.593673704</v>
      </c>
      <c r="AM202" s="1">
        <f t="shared" si="76"/>
        <v>12250900.7211676</v>
      </c>
      <c r="AN202" s="1">
        <f t="shared" si="76"/>
        <v>13230972.778861009</v>
      </c>
      <c r="AO202" s="1">
        <f t="shared" si="76"/>
        <v>14289450.601169894</v>
      </c>
      <c r="AP202" s="1">
        <f t="shared" si="76"/>
        <v>15432606.649263484</v>
      </c>
      <c r="AQ202" s="1">
        <f t="shared" si="76"/>
        <v>16667215.181204565</v>
      </c>
      <c r="AR202" s="1">
        <f t="shared" si="76"/>
        <v>18000592.395700932</v>
      </c>
      <c r="AS202" s="1">
        <f t="shared" si="76"/>
        <v>19440639.787357006</v>
      </c>
      <c r="AT202" s="1">
        <f t="shared" si="76"/>
        <v>20995890.970345572</v>
      </c>
      <c r="AU202" s="1">
        <f t="shared" si="76"/>
        <v>22675562.247973211</v>
      </c>
      <c r="AV202" s="1">
        <f t="shared" si="76"/>
        <v>24489607.227811076</v>
      </c>
      <c r="AW202" s="1">
        <f t="shared" si="76"/>
        <v>26448775.806035966</v>
      </c>
      <c r="AX202" s="1">
        <f t="shared" si="76"/>
        <v>28564677.870518841</v>
      </c>
      <c r="AY202" s="1">
        <f t="shared" si="74"/>
        <v>30849852.100160353</v>
      </c>
      <c r="AZ202" s="1">
        <f t="shared" si="74"/>
        <v>33317840.268173181</v>
      </c>
      <c r="BA202" s="1">
        <f t="shared" si="74"/>
        <v>35983267.489627041</v>
      </c>
      <c r="BB202" s="1">
        <f t="shared" si="74"/>
        <v>38861928.888797201</v>
      </c>
      <c r="BC202" s="1">
        <f t="shared" si="74"/>
        <v>41970883.199900992</v>
      </c>
      <c r="BD202" s="1">
        <f t="shared" si="74"/>
        <v>45328553.855893061</v>
      </c>
      <c r="BE202" s="1">
        <f t="shared" si="74"/>
        <v>48954838.164364524</v>
      </c>
      <c r="BF202" s="1">
        <f t="shared" si="74"/>
        <v>52871225.217513673</v>
      </c>
      <c r="BG202" s="1">
        <f t="shared" si="74"/>
        <v>57100923.234914787</v>
      </c>
      <c r="BH202" s="1">
        <f t="shared" si="74"/>
        <v>61668997.093707971</v>
      </c>
      <c r="BI202" s="1">
        <f t="shared" si="74"/>
        <v>66602516.861204609</v>
      </c>
      <c r="BJ202" s="1">
        <f t="shared" si="74"/>
        <v>71930718.210100979</v>
      </c>
      <c r="BK202" s="1">
        <f t="shared" si="74"/>
        <v>77685175.666909084</v>
      </c>
      <c r="BL202" s="1">
        <f t="shared" si="78"/>
        <v>83899989.720261797</v>
      </c>
      <c r="BM202" s="1">
        <f t="shared" si="78"/>
        <v>90611988.897882745</v>
      </c>
      <c r="BN202" s="1">
        <f t="shared" si="78"/>
        <v>97860948.009713382</v>
      </c>
      <c r="BO202" s="1">
        <f t="shared" si="78"/>
        <v>105689823.85049047</v>
      </c>
      <c r="BP202" s="1">
        <f t="shared" si="78"/>
        <v>114145009.75852969</v>
      </c>
      <c r="BQ202" s="1">
        <f t="shared" si="78"/>
        <v>123276610.53921209</v>
      </c>
      <c r="BR202" s="1">
        <f t="shared" si="78"/>
        <v>133138739.38234907</v>
      </c>
      <c r="BS202" s="1">
        <f t="shared" si="78"/>
        <v>143789838.53293699</v>
      </c>
      <c r="BT202" s="1">
        <f t="shared" si="78"/>
        <v>155293025.61557198</v>
      </c>
      <c r="BU202" s="1">
        <f t="shared" si="78"/>
        <v>167716467.66481775</v>
      </c>
      <c r="BV202" s="1">
        <f t="shared" si="78"/>
        <v>181133785.07800317</v>
      </c>
      <c r="BW202" s="1">
        <f t="shared" si="78"/>
        <v>195624487.88424343</v>
      </c>
      <c r="BX202" s="1">
        <f t="shared" si="78"/>
        <v>211274446.91498294</v>
      </c>
      <c r="BY202" s="1">
        <f t="shared" si="78"/>
        <v>228176402.6681816</v>
      </c>
      <c r="BZ202" s="1">
        <f t="shared" si="78"/>
        <v>246430514.88163617</v>
      </c>
      <c r="CA202" s="1">
        <f t="shared" si="78"/>
        <v>266144956.07216707</v>
      </c>
      <c r="CB202" s="1">
        <f t="shared" ref="BW202:CX205" si="80">CB$101</f>
        <v>287436552.55794042</v>
      </c>
      <c r="CC202" s="1">
        <f t="shared" si="80"/>
        <v>310431476.76257575</v>
      </c>
      <c r="CD202" s="1">
        <f t="shared" si="80"/>
        <v>335265994.90358174</v>
      </c>
      <c r="CE202" s="1">
        <f t="shared" si="80"/>
        <v>362087274.49586827</v>
      </c>
      <c r="CF202" s="1">
        <f t="shared" si="80"/>
        <v>391054256.45553786</v>
      </c>
      <c r="CG202" s="1">
        <f t="shared" si="80"/>
        <v>422338596.97198087</v>
      </c>
      <c r="CH202" s="1">
        <f t="shared" si="80"/>
        <v>456125684.72973931</v>
      </c>
      <c r="CI202" s="1">
        <f t="shared" si="80"/>
        <v>492615739.50811851</v>
      </c>
      <c r="CJ202" s="1">
        <f t="shared" si="80"/>
        <v>532024998.66876811</v>
      </c>
      <c r="CK202" s="1">
        <f t="shared" si="80"/>
        <v>574586998.56226969</v>
      </c>
      <c r="CL202" s="1">
        <f t="shared" si="80"/>
        <v>620553958.4472512</v>
      </c>
      <c r="CM202" s="1">
        <f t="shared" si="80"/>
        <v>670198275.12303138</v>
      </c>
      <c r="CN202" s="1">
        <f t="shared" si="80"/>
        <v>723814137.13287389</v>
      </c>
      <c r="CO202" s="1">
        <f t="shared" si="80"/>
        <v>781719268.10350382</v>
      </c>
      <c r="CP202" s="1">
        <f t="shared" si="80"/>
        <v>844256809.55178416</v>
      </c>
      <c r="CQ202" s="1">
        <f t="shared" si="80"/>
        <v>911797354.31592703</v>
      </c>
      <c r="CR202" s="1">
        <f t="shared" si="80"/>
        <v>984741142.66120136</v>
      </c>
      <c r="CS202" s="1">
        <f t="shared" si="80"/>
        <v>1063520434.0740974</v>
      </c>
      <c r="CT202" s="1">
        <f t="shared" si="80"/>
        <v>1148602068.8000252</v>
      </c>
      <c r="CU202" s="1">
        <f>(CV$80/$C$65)+CU$101</f>
        <v>70716566951.82814</v>
      </c>
      <c r="CV202" s="1"/>
      <c r="CW202" s="1"/>
      <c r="CX202" s="1"/>
    </row>
    <row r="203" spans="2:102" customFormat="1" x14ac:dyDescent="0.2">
      <c r="B203" s="14">
        <v>97</v>
      </c>
      <c r="C203" s="1">
        <f t="shared" si="55"/>
        <v>-7500000</v>
      </c>
      <c r="D203" s="1">
        <f t="shared" si="56"/>
        <v>828584.06793228909</v>
      </c>
      <c r="E203" s="1">
        <f t="shared" si="58"/>
        <v>894870.79336687236</v>
      </c>
      <c r="F203" s="1">
        <f t="shared" si="59"/>
        <v>966460.45683622209</v>
      </c>
      <c r="G203" s="1">
        <f t="shared" si="61"/>
        <v>1043777.2933831201</v>
      </c>
      <c r="H203" s="1">
        <f t="shared" si="62"/>
        <v>1127279.4768537697</v>
      </c>
      <c r="I203" s="1">
        <f t="shared" si="63"/>
        <v>1217461.8350020715</v>
      </c>
      <c r="J203" s="1">
        <f t="shared" si="65"/>
        <v>1314858.781802237</v>
      </c>
      <c r="K203" s="1">
        <f t="shared" si="66"/>
        <v>1420047.4843464163</v>
      </c>
      <c r="L203" s="1">
        <f t="shared" si="68"/>
        <v>1533651.2830941295</v>
      </c>
      <c r="M203" s="1">
        <f t="shared" si="69"/>
        <v>1656343.3857416601</v>
      </c>
      <c r="N203" s="1">
        <f t="shared" si="70"/>
        <v>1788850.8566009931</v>
      </c>
      <c r="O203" s="1">
        <f t="shared" si="72"/>
        <v>1931958.9251290727</v>
      </c>
      <c r="P203" s="1">
        <f t="shared" si="73"/>
        <v>2086515.6391393987</v>
      </c>
      <c r="Q203" s="1">
        <f t="shared" si="73"/>
        <v>2253436.8902705512</v>
      </c>
      <c r="R203" s="1">
        <f t="shared" si="73"/>
        <v>2433711.8414921951</v>
      </c>
      <c r="S203" s="1">
        <f t="shared" si="73"/>
        <v>2628408.788811571</v>
      </c>
      <c r="T203" s="1">
        <f t="shared" si="73"/>
        <v>2838681.4919164968</v>
      </c>
      <c r="U203" s="1">
        <f t="shared" si="73"/>
        <v>3065776.0112698167</v>
      </c>
      <c r="V203" s="1">
        <f t="shared" si="73"/>
        <v>3311038.0921714022</v>
      </c>
      <c r="W203" s="1">
        <f t="shared" si="73"/>
        <v>3575921.1395451152</v>
      </c>
      <c r="X203" s="1">
        <f t="shared" si="77"/>
        <v>3861994.8307087244</v>
      </c>
      <c r="Y203" s="1">
        <f t="shared" si="77"/>
        <v>4170954.4171654219</v>
      </c>
      <c r="Z203" s="1">
        <f t="shared" si="77"/>
        <v>4504630.770538656</v>
      </c>
      <c r="AA203" s="1">
        <f t="shared" si="77"/>
        <v>4865001.2321817493</v>
      </c>
      <c r="AB203" s="1">
        <f t="shared" si="77"/>
        <v>5254201.330756289</v>
      </c>
      <c r="AC203" s="1">
        <f t="shared" si="77"/>
        <v>5674537.4372167923</v>
      </c>
      <c r="AD203" s="1">
        <f t="shared" si="77"/>
        <v>6128500.4321941352</v>
      </c>
      <c r="AE203" s="1">
        <f t="shared" si="77"/>
        <v>6618780.4667696683</v>
      </c>
      <c r="AF203" s="1">
        <f t="shared" si="77"/>
        <v>7148282.9041112419</v>
      </c>
      <c r="AG203" s="1">
        <f t="shared" si="77"/>
        <v>7720145.5364401415</v>
      </c>
      <c r="AH203" s="1">
        <f t="shared" si="77"/>
        <v>8337757.179355354</v>
      </c>
      <c r="AI203" s="1">
        <f t="shared" si="77"/>
        <v>9004777.7537037842</v>
      </c>
      <c r="AJ203" s="1">
        <f t="shared" si="77"/>
        <v>9725159.9740000851</v>
      </c>
      <c r="AK203" s="1">
        <f t="shared" si="77"/>
        <v>10503172.771920092</v>
      </c>
      <c r="AL203" s="1">
        <f t="shared" si="76"/>
        <v>11343426.593673704</v>
      </c>
      <c r="AM203" s="1">
        <f t="shared" si="76"/>
        <v>12250900.7211676</v>
      </c>
      <c r="AN203" s="1">
        <f t="shared" si="76"/>
        <v>13230972.778861009</v>
      </c>
      <c r="AO203" s="1">
        <f t="shared" si="76"/>
        <v>14289450.601169894</v>
      </c>
      <c r="AP203" s="1">
        <f t="shared" si="76"/>
        <v>15432606.649263484</v>
      </c>
      <c r="AQ203" s="1">
        <f t="shared" si="76"/>
        <v>16667215.181204565</v>
      </c>
      <c r="AR203" s="1">
        <f t="shared" si="76"/>
        <v>18000592.395700932</v>
      </c>
      <c r="AS203" s="1">
        <f t="shared" si="76"/>
        <v>19440639.787357006</v>
      </c>
      <c r="AT203" s="1">
        <f t="shared" si="76"/>
        <v>20995890.970345572</v>
      </c>
      <c r="AU203" s="1">
        <f t="shared" si="76"/>
        <v>22675562.247973211</v>
      </c>
      <c r="AV203" s="1">
        <f t="shared" si="76"/>
        <v>24489607.227811076</v>
      </c>
      <c r="AW203" s="1">
        <f t="shared" si="76"/>
        <v>26448775.806035966</v>
      </c>
      <c r="AX203" s="1">
        <f t="shared" si="76"/>
        <v>28564677.870518841</v>
      </c>
      <c r="AY203" s="1">
        <f t="shared" si="74"/>
        <v>30849852.100160353</v>
      </c>
      <c r="AZ203" s="1">
        <f t="shared" si="74"/>
        <v>33317840.268173181</v>
      </c>
      <c r="BA203" s="1">
        <f t="shared" si="74"/>
        <v>35983267.489627041</v>
      </c>
      <c r="BB203" s="1">
        <f t="shared" si="74"/>
        <v>38861928.888797201</v>
      </c>
      <c r="BC203" s="1">
        <f t="shared" si="74"/>
        <v>41970883.199900992</v>
      </c>
      <c r="BD203" s="1">
        <f t="shared" si="74"/>
        <v>45328553.855893061</v>
      </c>
      <c r="BE203" s="1">
        <f t="shared" si="74"/>
        <v>48954838.164364524</v>
      </c>
      <c r="BF203" s="1">
        <f t="shared" si="74"/>
        <v>52871225.217513673</v>
      </c>
      <c r="BG203" s="1">
        <f t="shared" si="74"/>
        <v>57100923.234914787</v>
      </c>
      <c r="BH203" s="1">
        <f t="shared" si="74"/>
        <v>61668997.093707971</v>
      </c>
      <c r="BI203" s="1">
        <f t="shared" si="74"/>
        <v>66602516.861204609</v>
      </c>
      <c r="BJ203" s="1">
        <f t="shared" si="74"/>
        <v>71930718.210100979</v>
      </c>
      <c r="BK203" s="1">
        <f t="shared" si="74"/>
        <v>77685175.666909084</v>
      </c>
      <c r="BL203" s="1">
        <f t="shared" si="78"/>
        <v>83899989.720261797</v>
      </c>
      <c r="BM203" s="1">
        <f t="shared" si="78"/>
        <v>90611988.897882745</v>
      </c>
      <c r="BN203" s="1">
        <f t="shared" si="78"/>
        <v>97860948.009713382</v>
      </c>
      <c r="BO203" s="1">
        <f t="shared" si="78"/>
        <v>105689823.85049047</v>
      </c>
      <c r="BP203" s="1">
        <f t="shared" si="78"/>
        <v>114145009.75852969</v>
      </c>
      <c r="BQ203" s="1">
        <f t="shared" si="78"/>
        <v>123276610.53921209</v>
      </c>
      <c r="BR203" s="1">
        <f t="shared" si="78"/>
        <v>133138739.38234907</v>
      </c>
      <c r="BS203" s="1">
        <f t="shared" si="78"/>
        <v>143789838.53293699</v>
      </c>
      <c r="BT203" s="1">
        <f t="shared" si="78"/>
        <v>155293025.61557198</v>
      </c>
      <c r="BU203" s="1">
        <f t="shared" si="78"/>
        <v>167716467.66481775</v>
      </c>
      <c r="BV203" s="1">
        <f t="shared" si="78"/>
        <v>181133785.07800317</v>
      </c>
      <c r="BW203" s="1">
        <f t="shared" si="80"/>
        <v>195624487.88424343</v>
      </c>
      <c r="BX203" s="1">
        <f t="shared" si="80"/>
        <v>211274446.91498294</v>
      </c>
      <c r="BY203" s="1">
        <f t="shared" si="80"/>
        <v>228176402.6681816</v>
      </c>
      <c r="BZ203" s="1">
        <f t="shared" si="80"/>
        <v>246430514.88163617</v>
      </c>
      <c r="CA203" s="1">
        <f t="shared" si="80"/>
        <v>266144956.07216707</v>
      </c>
      <c r="CB203" s="1">
        <f t="shared" si="80"/>
        <v>287436552.55794042</v>
      </c>
      <c r="CC203" s="1">
        <f t="shared" si="80"/>
        <v>310431476.76257575</v>
      </c>
      <c r="CD203" s="1">
        <f t="shared" si="80"/>
        <v>335265994.90358174</v>
      </c>
      <c r="CE203" s="1">
        <f t="shared" si="80"/>
        <v>362087274.49586827</v>
      </c>
      <c r="CF203" s="1">
        <f t="shared" si="80"/>
        <v>391054256.45553786</v>
      </c>
      <c r="CG203" s="1">
        <f t="shared" si="80"/>
        <v>422338596.97198087</v>
      </c>
      <c r="CH203" s="1">
        <f t="shared" si="80"/>
        <v>456125684.72973931</v>
      </c>
      <c r="CI203" s="1">
        <f t="shared" si="80"/>
        <v>492615739.50811851</v>
      </c>
      <c r="CJ203" s="1">
        <f t="shared" si="80"/>
        <v>532024998.66876811</v>
      </c>
      <c r="CK203" s="1">
        <f t="shared" si="80"/>
        <v>574586998.56226969</v>
      </c>
      <c r="CL203" s="1">
        <f t="shared" si="80"/>
        <v>620553958.4472512</v>
      </c>
      <c r="CM203" s="1">
        <f t="shared" si="80"/>
        <v>670198275.12303138</v>
      </c>
      <c r="CN203" s="1">
        <f t="shared" si="80"/>
        <v>723814137.13287389</v>
      </c>
      <c r="CO203" s="1">
        <f t="shared" si="80"/>
        <v>781719268.10350382</v>
      </c>
      <c r="CP203" s="1">
        <f t="shared" si="80"/>
        <v>844256809.55178416</v>
      </c>
      <c r="CQ203" s="1">
        <f t="shared" si="80"/>
        <v>911797354.31592703</v>
      </c>
      <c r="CR203" s="1">
        <f t="shared" si="80"/>
        <v>984741142.66120136</v>
      </c>
      <c r="CS203" s="1">
        <f t="shared" si="80"/>
        <v>1063520434.0740974</v>
      </c>
      <c r="CT203" s="1">
        <f t="shared" si="80"/>
        <v>1148602068.8000252</v>
      </c>
      <c r="CU203" s="1">
        <f t="shared" si="80"/>
        <v>1240490234.3040276</v>
      </c>
      <c r="CV203" s="1">
        <f>(CW$80/$C$65)+CV$101</f>
        <v>76373892307.974411</v>
      </c>
      <c r="CW203" s="1"/>
      <c r="CX203" s="1"/>
    </row>
    <row r="204" spans="2:102" customFormat="1" x14ac:dyDescent="0.2">
      <c r="B204" s="14">
        <v>98</v>
      </c>
      <c r="C204" s="1">
        <f t="shared" si="55"/>
        <v>-7500000</v>
      </c>
      <c r="D204" s="1">
        <f t="shared" si="56"/>
        <v>828584.06793228909</v>
      </c>
      <c r="E204" s="1">
        <f t="shared" si="58"/>
        <v>894870.79336687236</v>
      </c>
      <c r="F204" s="1">
        <f t="shared" si="59"/>
        <v>966460.45683622209</v>
      </c>
      <c r="G204" s="1">
        <f t="shared" si="61"/>
        <v>1043777.2933831201</v>
      </c>
      <c r="H204" s="1">
        <f t="shared" si="62"/>
        <v>1127279.4768537697</v>
      </c>
      <c r="I204" s="1">
        <f t="shared" si="63"/>
        <v>1217461.8350020715</v>
      </c>
      <c r="J204" s="1">
        <f t="shared" si="65"/>
        <v>1314858.781802237</v>
      </c>
      <c r="K204" s="1">
        <f t="shared" si="66"/>
        <v>1420047.4843464163</v>
      </c>
      <c r="L204" s="1">
        <f t="shared" si="68"/>
        <v>1533651.2830941295</v>
      </c>
      <c r="M204" s="1">
        <f t="shared" si="69"/>
        <v>1656343.3857416601</v>
      </c>
      <c r="N204" s="1">
        <f t="shared" si="70"/>
        <v>1788850.8566009931</v>
      </c>
      <c r="O204" s="1">
        <f t="shared" si="72"/>
        <v>1931958.9251290727</v>
      </c>
      <c r="P204" s="1">
        <f t="shared" si="73"/>
        <v>2086515.6391393987</v>
      </c>
      <c r="Q204" s="1">
        <f t="shared" si="73"/>
        <v>2253436.8902705512</v>
      </c>
      <c r="R204" s="1">
        <f t="shared" si="73"/>
        <v>2433711.8414921951</v>
      </c>
      <c r="S204" s="1">
        <f t="shared" si="73"/>
        <v>2628408.788811571</v>
      </c>
      <c r="T204" s="1">
        <f t="shared" si="73"/>
        <v>2838681.4919164968</v>
      </c>
      <c r="U204" s="1">
        <f t="shared" si="73"/>
        <v>3065776.0112698167</v>
      </c>
      <c r="V204" s="1">
        <f t="shared" si="73"/>
        <v>3311038.0921714022</v>
      </c>
      <c r="W204" s="1">
        <f t="shared" si="73"/>
        <v>3575921.1395451152</v>
      </c>
      <c r="X204" s="1">
        <f t="shared" si="77"/>
        <v>3861994.8307087244</v>
      </c>
      <c r="Y204" s="1">
        <f t="shared" si="77"/>
        <v>4170954.4171654219</v>
      </c>
      <c r="Z204" s="1">
        <f t="shared" si="77"/>
        <v>4504630.770538656</v>
      </c>
      <c r="AA204" s="1">
        <f t="shared" si="77"/>
        <v>4865001.2321817493</v>
      </c>
      <c r="AB204" s="1">
        <f t="shared" si="77"/>
        <v>5254201.330756289</v>
      </c>
      <c r="AC204" s="1">
        <f t="shared" si="77"/>
        <v>5674537.4372167923</v>
      </c>
      <c r="AD204" s="1">
        <f t="shared" si="77"/>
        <v>6128500.4321941352</v>
      </c>
      <c r="AE204" s="1">
        <f t="shared" si="77"/>
        <v>6618780.4667696683</v>
      </c>
      <c r="AF204" s="1">
        <f t="shared" si="77"/>
        <v>7148282.9041112419</v>
      </c>
      <c r="AG204" s="1">
        <f t="shared" si="77"/>
        <v>7720145.5364401415</v>
      </c>
      <c r="AH204" s="1">
        <f t="shared" si="77"/>
        <v>8337757.179355354</v>
      </c>
      <c r="AI204" s="1">
        <f t="shared" si="77"/>
        <v>9004777.7537037842</v>
      </c>
      <c r="AJ204" s="1">
        <f t="shared" si="77"/>
        <v>9725159.9740000851</v>
      </c>
      <c r="AK204" s="1">
        <f t="shared" si="77"/>
        <v>10503172.771920092</v>
      </c>
      <c r="AL204" s="1">
        <f t="shared" si="76"/>
        <v>11343426.593673704</v>
      </c>
      <c r="AM204" s="1">
        <f t="shared" si="76"/>
        <v>12250900.7211676</v>
      </c>
      <c r="AN204" s="1">
        <f t="shared" si="76"/>
        <v>13230972.778861009</v>
      </c>
      <c r="AO204" s="1">
        <f t="shared" si="76"/>
        <v>14289450.601169894</v>
      </c>
      <c r="AP204" s="1">
        <f t="shared" si="76"/>
        <v>15432606.649263484</v>
      </c>
      <c r="AQ204" s="1">
        <f t="shared" si="76"/>
        <v>16667215.181204565</v>
      </c>
      <c r="AR204" s="1">
        <f t="shared" si="76"/>
        <v>18000592.395700932</v>
      </c>
      <c r="AS204" s="1">
        <f t="shared" si="76"/>
        <v>19440639.787357006</v>
      </c>
      <c r="AT204" s="1">
        <f t="shared" si="76"/>
        <v>20995890.970345572</v>
      </c>
      <c r="AU204" s="1">
        <f t="shared" si="76"/>
        <v>22675562.247973211</v>
      </c>
      <c r="AV204" s="1">
        <f t="shared" si="76"/>
        <v>24489607.227811076</v>
      </c>
      <c r="AW204" s="1">
        <f t="shared" si="76"/>
        <v>26448775.806035966</v>
      </c>
      <c r="AX204" s="1">
        <f t="shared" si="76"/>
        <v>28564677.870518841</v>
      </c>
      <c r="AY204" s="1">
        <f t="shared" si="74"/>
        <v>30849852.100160353</v>
      </c>
      <c r="AZ204" s="1">
        <f t="shared" si="74"/>
        <v>33317840.268173181</v>
      </c>
      <c r="BA204" s="1">
        <f t="shared" si="74"/>
        <v>35983267.489627041</v>
      </c>
      <c r="BB204" s="1">
        <f t="shared" si="74"/>
        <v>38861928.888797201</v>
      </c>
      <c r="BC204" s="1">
        <f t="shared" si="74"/>
        <v>41970883.199900992</v>
      </c>
      <c r="BD204" s="1">
        <f t="shared" si="74"/>
        <v>45328553.855893061</v>
      </c>
      <c r="BE204" s="1">
        <f t="shared" si="74"/>
        <v>48954838.164364524</v>
      </c>
      <c r="BF204" s="1">
        <f t="shared" si="74"/>
        <v>52871225.217513673</v>
      </c>
      <c r="BG204" s="1">
        <f t="shared" si="74"/>
        <v>57100923.234914787</v>
      </c>
      <c r="BH204" s="1">
        <f t="shared" si="74"/>
        <v>61668997.093707971</v>
      </c>
      <c r="BI204" s="1">
        <f t="shared" si="74"/>
        <v>66602516.861204609</v>
      </c>
      <c r="BJ204" s="1">
        <f t="shared" si="74"/>
        <v>71930718.210100979</v>
      </c>
      <c r="BK204" s="1">
        <f t="shared" si="74"/>
        <v>77685175.666909084</v>
      </c>
      <c r="BL204" s="1">
        <f t="shared" si="78"/>
        <v>83899989.720261797</v>
      </c>
      <c r="BM204" s="1">
        <f t="shared" si="78"/>
        <v>90611988.897882745</v>
      </c>
      <c r="BN204" s="1">
        <f t="shared" si="78"/>
        <v>97860948.009713382</v>
      </c>
      <c r="BO204" s="1">
        <f t="shared" si="78"/>
        <v>105689823.85049047</v>
      </c>
      <c r="BP204" s="1">
        <f t="shared" si="78"/>
        <v>114145009.75852969</v>
      </c>
      <c r="BQ204" s="1">
        <f t="shared" si="78"/>
        <v>123276610.53921209</v>
      </c>
      <c r="BR204" s="1">
        <f t="shared" si="78"/>
        <v>133138739.38234907</v>
      </c>
      <c r="BS204" s="1">
        <f t="shared" si="78"/>
        <v>143789838.53293699</v>
      </c>
      <c r="BT204" s="1">
        <f t="shared" si="78"/>
        <v>155293025.61557198</v>
      </c>
      <c r="BU204" s="1">
        <f t="shared" si="78"/>
        <v>167716467.66481775</v>
      </c>
      <c r="BV204" s="1">
        <f t="shared" si="78"/>
        <v>181133785.07800317</v>
      </c>
      <c r="BW204" s="1">
        <f t="shared" si="80"/>
        <v>195624487.88424343</v>
      </c>
      <c r="BX204" s="1">
        <f t="shared" si="80"/>
        <v>211274446.91498294</v>
      </c>
      <c r="BY204" s="1">
        <f t="shared" si="80"/>
        <v>228176402.6681816</v>
      </c>
      <c r="BZ204" s="1">
        <f t="shared" si="80"/>
        <v>246430514.88163617</v>
      </c>
      <c r="CA204" s="1">
        <f t="shared" si="80"/>
        <v>266144956.07216707</v>
      </c>
      <c r="CB204" s="1">
        <f t="shared" si="80"/>
        <v>287436552.55794042</v>
      </c>
      <c r="CC204" s="1">
        <f t="shared" si="80"/>
        <v>310431476.76257575</v>
      </c>
      <c r="CD204" s="1">
        <f t="shared" si="80"/>
        <v>335265994.90358174</v>
      </c>
      <c r="CE204" s="1">
        <f t="shared" si="80"/>
        <v>362087274.49586827</v>
      </c>
      <c r="CF204" s="1">
        <f t="shared" si="80"/>
        <v>391054256.45553786</v>
      </c>
      <c r="CG204" s="1">
        <f t="shared" si="80"/>
        <v>422338596.97198087</v>
      </c>
      <c r="CH204" s="1">
        <f t="shared" si="80"/>
        <v>456125684.72973931</v>
      </c>
      <c r="CI204" s="1">
        <f t="shared" si="80"/>
        <v>492615739.50811851</v>
      </c>
      <c r="CJ204" s="1">
        <f t="shared" si="80"/>
        <v>532024998.66876811</v>
      </c>
      <c r="CK204" s="1">
        <f t="shared" si="80"/>
        <v>574586998.56226969</v>
      </c>
      <c r="CL204" s="1">
        <f t="shared" si="80"/>
        <v>620553958.4472512</v>
      </c>
      <c r="CM204" s="1">
        <f t="shared" si="80"/>
        <v>670198275.12303138</v>
      </c>
      <c r="CN204" s="1">
        <f t="shared" si="80"/>
        <v>723814137.13287389</v>
      </c>
      <c r="CO204" s="1">
        <f t="shared" si="80"/>
        <v>781719268.10350382</v>
      </c>
      <c r="CP204" s="1">
        <f t="shared" si="80"/>
        <v>844256809.55178416</v>
      </c>
      <c r="CQ204" s="1">
        <f t="shared" si="80"/>
        <v>911797354.31592703</v>
      </c>
      <c r="CR204" s="1">
        <f t="shared" si="80"/>
        <v>984741142.66120136</v>
      </c>
      <c r="CS204" s="1">
        <f t="shared" si="80"/>
        <v>1063520434.0740974</v>
      </c>
      <c r="CT204" s="1">
        <f t="shared" si="80"/>
        <v>1148602068.8000252</v>
      </c>
      <c r="CU204" s="1">
        <f t="shared" si="80"/>
        <v>1240490234.3040276</v>
      </c>
      <c r="CV204" s="1">
        <f t="shared" si="80"/>
        <v>1339729453.0483499</v>
      </c>
      <c r="CW204" s="1">
        <f>(CX$80/$C$65)+CW$101</f>
        <v>82483803692.612366</v>
      </c>
      <c r="CX204" s="1"/>
    </row>
    <row r="205" spans="2:102" customFormat="1" x14ac:dyDescent="0.2">
      <c r="B205" s="14">
        <v>99</v>
      </c>
      <c r="C205" s="1">
        <f t="shared" si="55"/>
        <v>-7500000</v>
      </c>
      <c r="D205" s="1">
        <f t="shared" si="56"/>
        <v>828584.06793228909</v>
      </c>
      <c r="E205" s="1">
        <f t="shared" si="58"/>
        <v>894870.79336687236</v>
      </c>
      <c r="F205" s="1">
        <f t="shared" si="59"/>
        <v>966460.45683622209</v>
      </c>
      <c r="G205" s="1">
        <f t="shared" si="61"/>
        <v>1043777.2933831201</v>
      </c>
      <c r="H205" s="1">
        <f t="shared" si="62"/>
        <v>1127279.4768537697</v>
      </c>
      <c r="I205" s="1">
        <f t="shared" si="63"/>
        <v>1217461.8350020715</v>
      </c>
      <c r="J205" s="1">
        <f t="shared" si="65"/>
        <v>1314858.781802237</v>
      </c>
      <c r="K205" s="1">
        <f t="shared" si="66"/>
        <v>1420047.4843464163</v>
      </c>
      <c r="L205" s="1">
        <f t="shared" si="68"/>
        <v>1533651.2830941295</v>
      </c>
      <c r="M205" s="1">
        <f t="shared" si="69"/>
        <v>1656343.3857416601</v>
      </c>
      <c r="N205" s="1">
        <f t="shared" si="70"/>
        <v>1788850.8566009931</v>
      </c>
      <c r="O205" s="1">
        <f t="shared" si="72"/>
        <v>1931958.9251290727</v>
      </c>
      <c r="P205" s="1">
        <f t="shared" si="73"/>
        <v>2086515.6391393987</v>
      </c>
      <c r="Q205" s="1">
        <f t="shared" si="73"/>
        <v>2253436.8902705512</v>
      </c>
      <c r="R205" s="1">
        <f t="shared" si="73"/>
        <v>2433711.8414921951</v>
      </c>
      <c r="S205" s="1">
        <f t="shared" si="73"/>
        <v>2628408.788811571</v>
      </c>
      <c r="T205" s="1">
        <f t="shared" si="73"/>
        <v>2838681.4919164968</v>
      </c>
      <c r="U205" s="1">
        <f t="shared" si="73"/>
        <v>3065776.0112698167</v>
      </c>
      <c r="V205" s="1">
        <f t="shared" si="73"/>
        <v>3311038.0921714022</v>
      </c>
      <c r="W205" s="1">
        <f t="shared" si="73"/>
        <v>3575921.1395451152</v>
      </c>
      <c r="X205" s="1">
        <f t="shared" si="77"/>
        <v>3861994.8307087244</v>
      </c>
      <c r="Y205" s="1">
        <f t="shared" si="77"/>
        <v>4170954.4171654219</v>
      </c>
      <c r="Z205" s="1">
        <f t="shared" si="77"/>
        <v>4504630.770538656</v>
      </c>
      <c r="AA205" s="1">
        <f t="shared" si="77"/>
        <v>4865001.2321817493</v>
      </c>
      <c r="AB205" s="1">
        <f t="shared" si="77"/>
        <v>5254201.330756289</v>
      </c>
      <c r="AC205" s="1">
        <f t="shared" si="77"/>
        <v>5674537.4372167923</v>
      </c>
      <c r="AD205" s="1">
        <f t="shared" si="77"/>
        <v>6128500.4321941352</v>
      </c>
      <c r="AE205" s="1">
        <f t="shared" si="77"/>
        <v>6618780.4667696683</v>
      </c>
      <c r="AF205" s="1">
        <f t="shared" si="77"/>
        <v>7148282.9041112419</v>
      </c>
      <c r="AG205" s="1">
        <f t="shared" si="77"/>
        <v>7720145.5364401415</v>
      </c>
      <c r="AH205" s="1">
        <f t="shared" si="77"/>
        <v>8337757.179355354</v>
      </c>
      <c r="AI205" s="1">
        <f t="shared" si="77"/>
        <v>9004777.7537037842</v>
      </c>
      <c r="AJ205" s="1">
        <f t="shared" si="77"/>
        <v>9725159.9740000851</v>
      </c>
      <c r="AK205" s="1">
        <f t="shared" si="77"/>
        <v>10503172.771920092</v>
      </c>
      <c r="AL205" s="1">
        <f t="shared" si="76"/>
        <v>11343426.593673704</v>
      </c>
      <c r="AM205" s="1">
        <f t="shared" si="76"/>
        <v>12250900.7211676</v>
      </c>
      <c r="AN205" s="1">
        <f t="shared" si="76"/>
        <v>13230972.778861009</v>
      </c>
      <c r="AO205" s="1">
        <f t="shared" si="76"/>
        <v>14289450.601169894</v>
      </c>
      <c r="AP205" s="1">
        <f t="shared" si="76"/>
        <v>15432606.649263484</v>
      </c>
      <c r="AQ205" s="1">
        <f t="shared" si="76"/>
        <v>16667215.181204565</v>
      </c>
      <c r="AR205" s="1">
        <f t="shared" si="76"/>
        <v>18000592.395700932</v>
      </c>
      <c r="AS205" s="1">
        <f t="shared" si="76"/>
        <v>19440639.787357006</v>
      </c>
      <c r="AT205" s="1">
        <f t="shared" si="76"/>
        <v>20995890.970345572</v>
      </c>
      <c r="AU205" s="1">
        <f t="shared" si="76"/>
        <v>22675562.247973211</v>
      </c>
      <c r="AV205" s="1">
        <f t="shared" si="76"/>
        <v>24489607.227811076</v>
      </c>
      <c r="AW205" s="1">
        <f t="shared" si="76"/>
        <v>26448775.806035966</v>
      </c>
      <c r="AX205" s="1">
        <f t="shared" si="76"/>
        <v>28564677.870518841</v>
      </c>
      <c r="AY205" s="1">
        <f t="shared" si="74"/>
        <v>30849852.100160353</v>
      </c>
      <c r="AZ205" s="1">
        <f t="shared" si="74"/>
        <v>33317840.268173181</v>
      </c>
      <c r="BA205" s="1">
        <f t="shared" si="74"/>
        <v>35983267.489627041</v>
      </c>
      <c r="BB205" s="1">
        <f t="shared" si="74"/>
        <v>38861928.888797201</v>
      </c>
      <c r="BC205" s="1">
        <f t="shared" si="74"/>
        <v>41970883.199900992</v>
      </c>
      <c r="BD205" s="1">
        <f t="shared" si="74"/>
        <v>45328553.855893061</v>
      </c>
      <c r="BE205" s="1">
        <f t="shared" si="74"/>
        <v>48954838.164364524</v>
      </c>
      <c r="BF205" s="1">
        <f t="shared" si="74"/>
        <v>52871225.217513673</v>
      </c>
      <c r="BG205" s="1">
        <f t="shared" si="74"/>
        <v>57100923.234914787</v>
      </c>
      <c r="BH205" s="1">
        <f t="shared" si="74"/>
        <v>61668997.093707971</v>
      </c>
      <c r="BI205" s="1">
        <f t="shared" si="74"/>
        <v>66602516.861204609</v>
      </c>
      <c r="BJ205" s="1">
        <f t="shared" si="74"/>
        <v>71930718.210100979</v>
      </c>
      <c r="BK205" s="1">
        <f t="shared" si="74"/>
        <v>77685175.666909084</v>
      </c>
      <c r="BL205" s="1">
        <f t="shared" si="78"/>
        <v>83899989.720261797</v>
      </c>
      <c r="BM205" s="1">
        <f t="shared" si="78"/>
        <v>90611988.897882745</v>
      </c>
      <c r="BN205" s="1">
        <f t="shared" si="78"/>
        <v>97860948.009713382</v>
      </c>
      <c r="BO205" s="1">
        <f t="shared" si="78"/>
        <v>105689823.85049047</v>
      </c>
      <c r="BP205" s="1">
        <f t="shared" si="78"/>
        <v>114145009.75852969</v>
      </c>
      <c r="BQ205" s="1">
        <f t="shared" si="78"/>
        <v>123276610.53921209</v>
      </c>
      <c r="BR205" s="1">
        <f t="shared" si="78"/>
        <v>133138739.38234907</v>
      </c>
      <c r="BS205" s="1">
        <f t="shared" si="78"/>
        <v>143789838.53293699</v>
      </c>
      <c r="BT205" s="1">
        <f t="shared" si="78"/>
        <v>155293025.61557198</v>
      </c>
      <c r="BU205" s="1">
        <f t="shared" si="78"/>
        <v>167716467.66481775</v>
      </c>
      <c r="BV205" s="1">
        <f t="shared" si="78"/>
        <v>181133785.07800317</v>
      </c>
      <c r="BW205" s="1">
        <f t="shared" si="80"/>
        <v>195624487.88424343</v>
      </c>
      <c r="BX205" s="1">
        <f t="shared" si="80"/>
        <v>211274446.91498294</v>
      </c>
      <c r="BY205" s="1">
        <f t="shared" si="80"/>
        <v>228176402.6681816</v>
      </c>
      <c r="BZ205" s="1">
        <f t="shared" si="80"/>
        <v>246430514.88163617</v>
      </c>
      <c r="CA205" s="1">
        <f t="shared" si="80"/>
        <v>266144956.07216707</v>
      </c>
      <c r="CB205" s="1">
        <f t="shared" si="80"/>
        <v>287436552.55794042</v>
      </c>
      <c r="CC205" s="1">
        <f t="shared" si="80"/>
        <v>310431476.76257575</v>
      </c>
      <c r="CD205" s="1">
        <f t="shared" si="80"/>
        <v>335265994.90358174</v>
      </c>
      <c r="CE205" s="1">
        <f t="shared" si="80"/>
        <v>362087274.49586827</v>
      </c>
      <c r="CF205" s="1">
        <f t="shared" si="80"/>
        <v>391054256.45553786</v>
      </c>
      <c r="CG205" s="1">
        <f t="shared" si="80"/>
        <v>422338596.97198087</v>
      </c>
      <c r="CH205" s="1">
        <f t="shared" si="80"/>
        <v>456125684.72973931</v>
      </c>
      <c r="CI205" s="1">
        <f t="shared" si="80"/>
        <v>492615739.50811851</v>
      </c>
      <c r="CJ205" s="1">
        <f t="shared" si="80"/>
        <v>532024998.66876811</v>
      </c>
      <c r="CK205" s="1">
        <f t="shared" si="80"/>
        <v>574586998.56226969</v>
      </c>
      <c r="CL205" s="1">
        <f t="shared" si="80"/>
        <v>620553958.4472512</v>
      </c>
      <c r="CM205" s="1">
        <f t="shared" si="80"/>
        <v>670198275.12303138</v>
      </c>
      <c r="CN205" s="1">
        <f t="shared" si="80"/>
        <v>723814137.13287389</v>
      </c>
      <c r="CO205" s="1">
        <f t="shared" si="80"/>
        <v>781719268.10350382</v>
      </c>
      <c r="CP205" s="1">
        <f t="shared" si="80"/>
        <v>844256809.55178416</v>
      </c>
      <c r="CQ205" s="1">
        <f t="shared" si="80"/>
        <v>911797354.31592703</v>
      </c>
      <c r="CR205" s="1">
        <f t="shared" si="80"/>
        <v>984741142.66120136</v>
      </c>
      <c r="CS205" s="1">
        <f t="shared" si="80"/>
        <v>1063520434.0740974</v>
      </c>
      <c r="CT205" s="1">
        <f t="shared" si="80"/>
        <v>1148602068.8000252</v>
      </c>
      <c r="CU205" s="1">
        <f t="shared" si="80"/>
        <v>1240490234.3040276</v>
      </c>
      <c r="CV205" s="1">
        <f t="shared" si="80"/>
        <v>1339729453.0483499</v>
      </c>
      <c r="CW205" s="1">
        <f t="shared" si="80"/>
        <v>1446907809.2922182</v>
      </c>
      <c r="CX205" s="1">
        <f t="shared" si="80"/>
        <v>89082507988.021378</v>
      </c>
    </row>
  </sheetData>
  <sheetProtection algorithmName="SHA-512" hashValue="y2VMsBNhpQH8Wv3cpWiXQyfgVp+jgJoqI9hWKdNf3oZv/6EgR+5YnbpjFem6X6lijZATKJrZ4+JvOT/MkfeeaA==" saltValue="bbUQuofr4BFJq/MEowUtbg==" spinCount="100000" sheet="1" scenarios="1" selectLockedCells="1" selectUnlockedCells="1"/>
  <mergeCells count="1">
    <mergeCell ref="B2:L6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7"/>
  <sheetViews>
    <sheetView zoomScale="125" zoomScaleNormal="125" zoomScalePageLayoutView="125" workbookViewId="0">
      <selection activeCell="B28" sqref="B28"/>
    </sheetView>
  </sheetViews>
  <sheetFormatPr baseColWidth="10" defaultRowHeight="16" x14ac:dyDescent="0.2"/>
  <cols>
    <col min="1" max="1" width="10.83203125" style="23"/>
    <col min="2" max="2" width="75.33203125" style="24" customWidth="1"/>
    <col min="3" max="16384" width="10.83203125" style="24"/>
  </cols>
  <sheetData>
    <row r="1" spans="1:3" x14ac:dyDescent="0.2">
      <c r="C1" s="24" t="s">
        <v>39</v>
      </c>
    </row>
    <row r="2" spans="1:3" x14ac:dyDescent="0.2">
      <c r="A2" s="23" t="s">
        <v>40</v>
      </c>
    </row>
    <row r="3" spans="1:3" ht="48" x14ac:dyDescent="0.2">
      <c r="A3" s="23">
        <v>1</v>
      </c>
      <c r="B3" s="25" t="s">
        <v>41</v>
      </c>
      <c r="C3" s="24" t="s">
        <v>42</v>
      </c>
    </row>
    <row r="4" spans="1:3" ht="32" x14ac:dyDescent="0.2">
      <c r="A4" s="23">
        <v>2</v>
      </c>
      <c r="B4" s="25" t="s">
        <v>43</v>
      </c>
      <c r="C4" s="24" t="s">
        <v>44</v>
      </c>
    </row>
    <row r="5" spans="1:3" s="28" customFormat="1" ht="32" x14ac:dyDescent="0.2">
      <c r="A5" s="26">
        <v>3</v>
      </c>
      <c r="B5" s="27" t="s">
        <v>45</v>
      </c>
      <c r="C5" s="28" t="s">
        <v>46</v>
      </c>
    </row>
    <row r="6" spans="1:3" ht="32" x14ac:dyDescent="0.2">
      <c r="A6" s="23">
        <v>4</v>
      </c>
      <c r="B6" s="25" t="s">
        <v>47</v>
      </c>
      <c r="C6" s="29" t="s">
        <v>48</v>
      </c>
    </row>
    <row r="7" spans="1:3" x14ac:dyDescent="0.2">
      <c r="B7" s="30"/>
    </row>
    <row r="8" spans="1:3" x14ac:dyDescent="0.2">
      <c r="A8" s="23" t="s">
        <v>49</v>
      </c>
      <c r="B8" s="30"/>
    </row>
    <row r="9" spans="1:3" s="28" customFormat="1" x14ac:dyDescent="0.2">
      <c r="A9" s="26">
        <v>5</v>
      </c>
      <c r="B9" s="27" t="s">
        <v>50</v>
      </c>
      <c r="C9" s="28" t="s">
        <v>51</v>
      </c>
    </row>
    <row r="10" spans="1:3" s="28" customFormat="1" x14ac:dyDescent="0.2">
      <c r="A10" s="26">
        <v>6</v>
      </c>
      <c r="B10" s="27" t="s">
        <v>52</v>
      </c>
      <c r="C10" s="28" t="s">
        <v>53</v>
      </c>
    </row>
    <row r="11" spans="1:3" x14ac:dyDescent="0.2">
      <c r="A11" s="23">
        <v>7</v>
      </c>
      <c r="B11" s="25" t="s">
        <v>54</v>
      </c>
      <c r="C11" s="24" t="s">
        <v>55</v>
      </c>
    </row>
    <row r="12" spans="1:3" ht="32" x14ac:dyDescent="0.2">
      <c r="A12" s="23">
        <v>8</v>
      </c>
      <c r="B12" s="25" t="s">
        <v>56</v>
      </c>
      <c r="C12" s="24" t="s">
        <v>57</v>
      </c>
    </row>
    <row r="13" spans="1:3" ht="32" x14ac:dyDescent="0.2">
      <c r="A13" s="23">
        <v>9</v>
      </c>
      <c r="B13" s="31" t="s">
        <v>58</v>
      </c>
      <c r="C13" s="29" t="s">
        <v>59</v>
      </c>
    </row>
    <row r="14" spans="1:3" x14ac:dyDescent="0.2">
      <c r="A14" s="23">
        <v>10</v>
      </c>
      <c r="B14" s="25" t="s">
        <v>60</v>
      </c>
      <c r="C14" s="24" t="s">
        <v>61</v>
      </c>
    </row>
    <row r="15" spans="1:3" x14ac:dyDescent="0.2">
      <c r="A15" s="23">
        <v>11</v>
      </c>
      <c r="B15" s="25" t="s">
        <v>62</v>
      </c>
      <c r="C15" s="24" t="s">
        <v>63</v>
      </c>
    </row>
    <row r="16" spans="1:3" x14ac:dyDescent="0.2">
      <c r="A16" s="23">
        <v>12</v>
      </c>
      <c r="B16" s="25" t="s">
        <v>64</v>
      </c>
    </row>
    <row r="17" spans="1:3" x14ac:dyDescent="0.2">
      <c r="B17" s="32" t="s">
        <v>65</v>
      </c>
      <c r="C17" s="24" t="s">
        <v>66</v>
      </c>
    </row>
    <row r="18" spans="1:3" x14ac:dyDescent="0.2">
      <c r="B18" s="32" t="s">
        <v>67</v>
      </c>
      <c r="C18" s="23" t="s">
        <v>68</v>
      </c>
    </row>
    <row r="19" spans="1:3" ht="26" customHeight="1" x14ac:dyDescent="0.2">
      <c r="B19" s="32" t="s">
        <v>69</v>
      </c>
      <c r="C19" s="33" t="s">
        <v>70</v>
      </c>
    </row>
    <row r="20" spans="1:3" s="28" customFormat="1" ht="32" x14ac:dyDescent="0.2">
      <c r="A20" s="26">
        <v>13</v>
      </c>
      <c r="B20" s="27" t="s">
        <v>71</v>
      </c>
      <c r="C20" s="28" t="s">
        <v>72</v>
      </c>
    </row>
    <row r="21" spans="1:3" x14ac:dyDescent="0.2">
      <c r="A21" s="23">
        <v>14</v>
      </c>
      <c r="B21" s="25" t="s">
        <v>73</v>
      </c>
      <c r="C21" s="24" t="s">
        <v>74</v>
      </c>
    </row>
    <row r="22" spans="1:3" x14ac:dyDescent="0.2">
      <c r="A22" s="23">
        <v>15</v>
      </c>
      <c r="B22" s="25" t="s">
        <v>75</v>
      </c>
      <c r="C22" s="29" t="s">
        <v>76</v>
      </c>
    </row>
    <row r="23" spans="1:3" s="28" customFormat="1" x14ac:dyDescent="0.2">
      <c r="A23" s="26">
        <v>16</v>
      </c>
      <c r="B23" s="27" t="s">
        <v>77</v>
      </c>
      <c r="C23" s="28" t="s">
        <v>78</v>
      </c>
    </row>
    <row r="24" spans="1:3" ht="32" x14ac:dyDescent="0.2">
      <c r="A24" s="23">
        <v>17</v>
      </c>
      <c r="B24" s="25" t="s">
        <v>79</v>
      </c>
      <c r="C24" s="29" t="s">
        <v>80</v>
      </c>
    </row>
    <row r="25" spans="1:3" x14ac:dyDescent="0.2">
      <c r="B25" s="25"/>
      <c r="C25" s="29"/>
    </row>
    <row r="26" spans="1:3" x14ac:dyDescent="0.2">
      <c r="A26" s="23" t="s">
        <v>81</v>
      </c>
    </row>
    <row r="27" spans="1:3" s="28" customFormat="1" x14ac:dyDescent="0.2">
      <c r="A27" s="26">
        <v>18</v>
      </c>
      <c r="B27" s="28" t="s">
        <v>82</v>
      </c>
      <c r="C27" s="28" t="s">
        <v>83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15"/>
  <sheetViews>
    <sheetView workbookViewId="0">
      <selection activeCell="C5" sqref="C5"/>
    </sheetView>
  </sheetViews>
  <sheetFormatPr baseColWidth="10" defaultRowHeight="16" x14ac:dyDescent="0.2"/>
  <cols>
    <col min="1" max="1" width="17.6640625" bestFit="1" customWidth="1"/>
  </cols>
  <sheetData>
    <row r="2" spans="1:3" x14ac:dyDescent="0.2">
      <c r="A2" t="s">
        <v>94</v>
      </c>
    </row>
    <row r="4" spans="1:3" x14ac:dyDescent="0.2">
      <c r="A4" t="s">
        <v>88</v>
      </c>
      <c r="C4" s="42">
        <v>9000</v>
      </c>
    </row>
    <row r="5" spans="1:3" x14ac:dyDescent="0.2">
      <c r="C5" s="1"/>
    </row>
    <row r="6" spans="1:3" x14ac:dyDescent="0.2">
      <c r="A6" t="s">
        <v>89</v>
      </c>
      <c r="B6" s="41">
        <v>0.15</v>
      </c>
      <c r="C6" s="1">
        <f>$C$4*B6</f>
        <v>1350</v>
      </c>
    </row>
    <row r="7" spans="1:3" x14ac:dyDescent="0.2">
      <c r="C7" s="1"/>
    </row>
    <row r="8" spans="1:3" x14ac:dyDescent="0.2">
      <c r="A8" t="s">
        <v>90</v>
      </c>
      <c r="B8" s="41">
        <v>0.05</v>
      </c>
      <c r="C8" s="1">
        <f>$C$4*B8</f>
        <v>450</v>
      </c>
    </row>
    <row r="9" spans="1:3" x14ac:dyDescent="0.2">
      <c r="C9" s="1"/>
    </row>
    <row r="10" spans="1:3" x14ac:dyDescent="0.2">
      <c r="A10" t="s">
        <v>91</v>
      </c>
      <c r="B10" s="41">
        <v>5.0000000000000001E-3</v>
      </c>
      <c r="C10" s="1">
        <f>$C$4*B10</f>
        <v>45</v>
      </c>
    </row>
    <row r="11" spans="1:3" x14ac:dyDescent="0.2">
      <c r="C11" s="1"/>
    </row>
    <row r="12" spans="1:3" x14ac:dyDescent="0.2">
      <c r="A12" t="s">
        <v>92</v>
      </c>
      <c r="B12" s="41">
        <v>5.0000000000000001E-3</v>
      </c>
      <c r="C12" s="1">
        <f>$C$4*B12</f>
        <v>45</v>
      </c>
    </row>
    <row r="13" spans="1:3" x14ac:dyDescent="0.2">
      <c r="C13" s="1"/>
    </row>
    <row r="14" spans="1:3" x14ac:dyDescent="0.2">
      <c r="C14" s="1"/>
    </row>
    <row r="15" spans="1:3" x14ac:dyDescent="0.2">
      <c r="A15" t="s">
        <v>93</v>
      </c>
      <c r="C15" s="1">
        <f>SUM(C4:C12)</f>
        <v>10890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LEASE LENGTH INPUT OUTPUT SHEET</vt:lpstr>
      <vt:lpstr>Rental on Value</vt:lpstr>
      <vt:lpstr>Dynamic - Rental on Value 99 yr</vt:lpstr>
      <vt:lpstr>Rental on Turnover</vt:lpstr>
      <vt:lpstr>Dynamic - Rental on Turnover 99</vt:lpstr>
      <vt:lpstr>Comments</vt:lpstr>
      <vt:lpstr>Rate Build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Nurick</dc:creator>
  <cp:lastModifiedBy>Luke Boyle</cp:lastModifiedBy>
  <dcterms:created xsi:type="dcterms:W3CDTF">2016-10-24T06:22:12Z</dcterms:created>
  <dcterms:modified xsi:type="dcterms:W3CDTF">2018-05-26T13:29:22Z</dcterms:modified>
</cp:coreProperties>
</file>